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https://ashwinshethgroup-my.sharepoint.com/personal/pradeep_m_ashwinshethgroup_com/Documents/Desktop/Dump/Manor/Fw_ Post in suprememanorwada.in/"/>
    </mc:Choice>
  </mc:AlternateContent>
  <xr:revisionPtr revIDLastSave="3" documentId="13_ncr:1_{7ED88A7F-B5AE-44B0-A7C2-D02EB1BB8BFD}" xr6:coauthVersionLast="47" xr6:coauthVersionMax="47" xr10:uidLastSave="{874C02D8-44E5-4295-B6B7-222E8AF150B9}"/>
  <bookViews>
    <workbookView xWindow="-120" yWindow="-120" windowWidth="29040" windowHeight="15720" xr2:uid="{00000000-000D-0000-FFFF-FFFF00000000}"/>
  </bookViews>
  <sheets>
    <sheet name="Main Sheet" sheetId="3" r:id="rId1"/>
    <sheet name="Annex 1" sheetId="4" r:id="rId2"/>
    <sheet name="Annex 2" sheetId="5" r:id="rId3"/>
    <sheet name="Annexure 3" sheetId="1" r:id="rId4"/>
    <sheet name="Annex 4" sheetId="6" r:id="rId5"/>
    <sheet name="Annex 5" sheetId="7" r:id="rId6"/>
    <sheet name="Annex 6" sheetId="8" r:id="rId7"/>
    <sheet name="Annex 7" sheetId="9" r:id="rId8"/>
    <sheet name="Annex 8" sheetId="10" r:id="rId9"/>
    <sheet name="Annex 9" sheetId="11" r:id="rId10"/>
    <sheet name="Queries" sheetId="2" state="hidden" r:id="rId11"/>
  </sheets>
  <definedNames>
    <definedName name="_xlnm._FilterDatabase" localSheetId="2" hidden="1">'Annex 2'!$L$4:$M$6</definedName>
    <definedName name="_xlnm._FilterDatabase" localSheetId="5" hidden="1">'Annex 5'!$J$1:$J$1000</definedName>
    <definedName name="_xlnm._FilterDatabase" localSheetId="6" hidden="1">'Annex 6'!$S$1:$S$8</definedName>
    <definedName name="_xlnm._FilterDatabase" localSheetId="8" hidden="1">'Annex 8'!$I$1:$I$980</definedName>
    <definedName name="_xlnm.Print_Area" localSheetId="2">'Annex 2'!$A$1:$R$6</definedName>
    <definedName name="_xlnm.Print_Area" localSheetId="4">'Annex 4'!$A$1:$R$8</definedName>
    <definedName name="_xlnm.Print_Area" localSheetId="5">'Annex 5'!$A$1:$R$10</definedName>
    <definedName name="_xlnm.Print_Area" localSheetId="6">'Annex 6'!$A$1:$R$8</definedName>
    <definedName name="_xlnm.Print_Area" localSheetId="8">'Annex 8'!$A$1:$S$7</definedName>
    <definedName name="_xlnm.Print_Area" localSheetId="9">'Annex 9'!$A$1:$S$8</definedName>
    <definedName name="_xlnm.Print_Area" localSheetId="0">'Main Sheet'!$A$1:$K$15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A1" i="7"/>
  <c r="A1" i="8"/>
  <c r="A1" i="9"/>
  <c r="A1" i="10"/>
  <c r="A1" i="11"/>
  <c r="A1" i="6"/>
  <c r="A1" i="5"/>
  <c r="A1" i="4"/>
  <c r="Q9" i="6"/>
  <c r="P9" i="6"/>
  <c r="O9" i="6"/>
  <c r="N9" i="6"/>
  <c r="M9" i="6"/>
  <c r="L9" i="6"/>
  <c r="K9" i="6"/>
  <c r="J9" i="6"/>
  <c r="I9" i="6"/>
  <c r="H9" i="6"/>
  <c r="G9" i="6"/>
  <c r="F9" i="6"/>
  <c r="G7" i="11"/>
  <c r="J7" i="11"/>
  <c r="L7" i="11"/>
  <c r="M7" i="11"/>
  <c r="O7" i="11"/>
  <c r="P7" i="11"/>
  <c r="Q7" i="11"/>
  <c r="R7" i="11"/>
  <c r="H6" i="10"/>
  <c r="K6" i="10"/>
  <c r="L6" i="10"/>
  <c r="N6" i="10"/>
  <c r="O6" i="10"/>
  <c r="P6" i="10"/>
  <c r="Q6" i="10"/>
  <c r="J9" i="9"/>
  <c r="A9" i="9"/>
  <c r="G9" i="9"/>
  <c r="K9" i="9"/>
  <c r="M9" i="9"/>
  <c r="N9" i="9"/>
  <c r="O9" i="9"/>
  <c r="P9" i="9"/>
  <c r="Q9" i="9"/>
  <c r="A10" i="7"/>
  <c r="G10" i="7"/>
  <c r="J10" i="7"/>
  <c r="M10" i="7"/>
  <c r="N10" i="7"/>
  <c r="O10" i="7"/>
  <c r="P10" i="7"/>
  <c r="Q10" i="7"/>
  <c r="A8" i="4"/>
  <c r="F8" i="4"/>
  <c r="I8" i="4"/>
  <c r="J8" i="4"/>
  <c r="K8" i="4"/>
  <c r="L8" i="4"/>
  <c r="M8" i="4"/>
  <c r="N8" i="4"/>
  <c r="O8" i="4"/>
  <c r="P8" i="4"/>
  <c r="Q8" i="4"/>
  <c r="R8" i="4"/>
  <c r="S8" i="4"/>
  <c r="C15" i="3"/>
  <c r="N13" i="1"/>
  <c r="D13" i="1"/>
  <c r="J12" i="1" s="1"/>
  <c r="A7" i="1"/>
  <c r="A8" i="1" s="1"/>
  <c r="A9" i="1" s="1"/>
  <c r="A10" i="1" s="1"/>
  <c r="A11" i="1" s="1"/>
  <c r="A12" i="1" s="1"/>
  <c r="E15" i="3"/>
  <c r="F8" i="3"/>
  <c r="I15" i="3" s="1"/>
  <c r="J7" i="3"/>
  <c r="J8" i="3" s="1"/>
  <c r="J9" i="3" s="1"/>
  <c r="J10" i="3" s="1"/>
  <c r="J11" i="3" s="1"/>
  <c r="J12" i="3" s="1"/>
  <c r="J13" i="3" s="1"/>
  <c r="J14" i="3" s="1"/>
  <c r="A7" i="3"/>
  <c r="A8" i="3" s="1"/>
  <c r="A9" i="3" s="1"/>
  <c r="A10" i="3" s="1"/>
  <c r="A11" i="3" s="1"/>
  <c r="A12" i="3" s="1"/>
  <c r="A13" i="3" s="1"/>
  <c r="A14" i="3" s="1"/>
  <c r="D8" i="3" l="1"/>
  <c r="E13" i="1"/>
  <c r="J8" i="1"/>
  <c r="J7" i="1"/>
  <c r="J9" i="1"/>
  <c r="J6" i="1"/>
  <c r="J10" i="1"/>
  <c r="F6" i="10"/>
  <c r="J11" i="1"/>
  <c r="F15" i="3"/>
  <c r="J13" i="1" l="1"/>
  <c r="G6" i="10"/>
  <c r="R6" i="10" l="1"/>
  <c r="I6" i="10"/>
</calcChain>
</file>

<file path=xl/sharedStrings.xml><?xml version="1.0" encoding="utf-8"?>
<sst xmlns="http://schemas.openxmlformats.org/spreadsheetml/2006/main" count="293" uniqueCount="142">
  <si>
    <t>Filing under clause (ca) of sub-regulation (2) of regulation 13 of the IBBI (Insolvency Resolution Process forSupreme Manor Wada Bhiwandi Infrastructure Private Limited) 
Regulations, 2016</t>
  </si>
  <si>
    <t>Sl.No</t>
  </si>
  <si>
    <t>Category of Creditor</t>
  </si>
  <si>
    <t>Summary of Claims received</t>
  </si>
  <si>
    <t>Summary of Claims Admitted</t>
  </si>
  <si>
    <t>Amount of contingent claims</t>
  </si>
  <si>
    <t>Amount of claims not admitted</t>
  </si>
  <si>
    <t>Amount of claims under verification</t>
  </si>
  <si>
    <t>Details in annexure</t>
  </si>
  <si>
    <t>Remarks, if any</t>
  </si>
  <si>
    <t>No of Claims</t>
  </si>
  <si>
    <t>Amount</t>
  </si>
  <si>
    <t>Amount of claims admitted (Provisional)</t>
  </si>
  <si>
    <t>Secured financial creditors belonging to any 
class of creditors</t>
  </si>
  <si>
    <t>Unsecured financial creditors belonging
to any class of creditors</t>
  </si>
  <si>
    <t>Secured financial creditors (other than
financial creditors belonging to any class
of creditors)</t>
  </si>
  <si>
    <t>Unsecured financial creditors (other than
financial creditors belonging to any class of
creditors)</t>
  </si>
  <si>
    <t xml:space="preserve">Operational creditors (Workmen) </t>
  </si>
  <si>
    <t>Operational creditors (Employees)</t>
  </si>
  <si>
    <t xml:space="preserve">Operational creditors (Government Dues) </t>
  </si>
  <si>
    <t>Operational creditors (other than Workmen 
and Employees and Government Dues)</t>
  </si>
  <si>
    <t>Other creditors, if any, (other than financial
creditors and operational creditors)</t>
  </si>
  <si>
    <t>Total</t>
  </si>
  <si>
    <t>Annexure – 3</t>
  </si>
  <si>
    <t>List of secured financial creditors (other than financial creditors belonging to any class of creditors)</t>
  </si>
  <si>
    <t>Sl. No.</t>
  </si>
  <si>
    <t>Name of creditor</t>
  </si>
  <si>
    <t>Details of claim received</t>
  </si>
  <si>
    <t>Details of claim admitted</t>
  </si>
  <si>
    <t>Amount of contingent claim</t>
  </si>
  <si>
    <t>Amount of any mutual dues, that may be set-off</t>
  </si>
  <si>
    <t>Amount of claim not admitted</t>
  </si>
  <si>
    <t>Amount of claim under verification</t>
  </si>
  <si>
    <t>Remarks , if any</t>
  </si>
  <si>
    <t>Date of receipt</t>
  </si>
  <si>
    <t>Amount claimed</t>
  </si>
  <si>
    <t>Nature of claim</t>
  </si>
  <si>
    <t>Amount covered by security interest</t>
  </si>
  <si>
    <t>Amount covered by guarantee</t>
  </si>
  <si>
    <t>Whether related party?</t>
  </si>
  <si>
    <t>% voting share in CoC</t>
  </si>
  <si>
    <t>Union Bank Of India</t>
  </si>
  <si>
    <t>Secured Financial Dues</t>
  </si>
  <si>
    <t>No</t>
  </si>
  <si>
    <t>Bank Of India</t>
  </si>
  <si>
    <t>JM Financial Asset Reconstruction Company Limited</t>
  </si>
  <si>
    <t>Punjab National Bank</t>
  </si>
  <si>
    <t>Indian Bank</t>
  </si>
  <si>
    <t>State Bank Of India</t>
  </si>
  <si>
    <t>Indian Overseas Bank</t>
  </si>
  <si>
    <t>Bank of India</t>
  </si>
  <si>
    <t>opening balance mentioned in excel, couldn't trace it</t>
  </si>
  <si>
    <t>interest is charged on penal interest as well</t>
  </si>
  <si>
    <t>annexure 4, 17 to 27 is pending</t>
  </si>
  <si>
    <t>excel working for interest calculation</t>
  </si>
  <si>
    <t>only account statement are available, no documents for saction int etc</t>
  </si>
  <si>
    <t>Oriental bank of commerce paper need to discuss</t>
  </si>
  <si>
    <t>Indian Banks</t>
  </si>
  <si>
    <t xml:space="preserve">interest working in PDF but need in excel </t>
  </si>
  <si>
    <t>Pending to check</t>
  </si>
  <si>
    <t>interest working and all the annexures are pending</t>
  </si>
  <si>
    <t>Form C, Interest working and all the annexures are pending</t>
  </si>
  <si>
    <t>% of voting share in CoC</t>
  </si>
  <si>
    <r>
      <rPr>
        <b/>
        <sz val="11"/>
        <color rgb="FF262123"/>
        <rFont val="Arial"/>
        <charset val="134"/>
      </rPr>
      <t>Whether related party?</t>
    </r>
  </si>
  <si>
    <r>
      <rPr>
        <b/>
        <sz val="11"/>
        <color rgb="FF262123"/>
        <rFont val="Arial"/>
        <charset val="134"/>
      </rPr>
      <t>Amount covered by guarantee</t>
    </r>
  </si>
  <si>
    <r>
      <rPr>
        <b/>
        <sz val="11"/>
        <color rgb="FF262123"/>
        <rFont val="Arial"/>
        <charset val="134"/>
      </rPr>
      <t>Amount covered by security interest</t>
    </r>
  </si>
  <si>
    <r>
      <rPr>
        <b/>
        <sz val="11"/>
        <color rgb="FF262123"/>
        <rFont val="Arial"/>
        <charset val="134"/>
      </rPr>
      <t>Nature of claim</t>
    </r>
  </si>
  <si>
    <r>
      <rPr>
        <b/>
        <sz val="11"/>
        <color rgb="FF262123"/>
        <rFont val="Arial"/>
        <charset val="134"/>
      </rPr>
      <t>Amount of claim admitted</t>
    </r>
  </si>
  <si>
    <t>Interest Amount Admitted</t>
  </si>
  <si>
    <t xml:space="preserve">Principal Amount Admitted </t>
  </si>
  <si>
    <r>
      <rPr>
        <b/>
        <sz val="11"/>
        <color rgb="FF262123"/>
        <rFont val="Arial"/>
        <charset val="134"/>
      </rPr>
      <t>Amount claimed</t>
    </r>
  </si>
  <si>
    <t>Interest Amount Claimed</t>
  </si>
  <si>
    <t>Principal Amount Claimed</t>
  </si>
  <si>
    <r>
      <rPr>
        <b/>
        <sz val="11"/>
        <color rgb="FF262123"/>
        <rFont val="Arial"/>
        <charset val="134"/>
      </rPr>
      <t>Date of receipt</t>
    </r>
  </si>
  <si>
    <r>
      <rPr>
        <b/>
        <sz val="11"/>
        <color rgb="FF262123"/>
        <rFont val="Arial"/>
        <charset val="134"/>
      </rPr>
      <t>Remarks, if any</t>
    </r>
  </si>
  <si>
    <r>
      <rPr>
        <b/>
        <sz val="11"/>
        <color rgb="FF262123"/>
        <rFont val="Arial"/>
        <charset val="134"/>
      </rPr>
      <t>Amount of claim not admitted</t>
    </r>
  </si>
  <si>
    <r>
      <rPr>
        <b/>
        <sz val="11"/>
        <color rgb="FF262123"/>
        <rFont val="Arial"/>
        <charset val="134"/>
      </rPr>
      <t>Amount of any mutual dues, that may be set- off</t>
    </r>
  </si>
  <si>
    <r>
      <rPr>
        <b/>
        <sz val="11"/>
        <color rgb="FF262123"/>
        <rFont val="Arial"/>
        <charset val="134"/>
      </rPr>
      <t>Details of claim admitted</t>
    </r>
  </si>
  <si>
    <r>
      <rPr>
        <b/>
        <sz val="11"/>
        <color rgb="FF262123"/>
        <rFont val="Arial"/>
        <charset val="134"/>
      </rPr>
      <t>Details of claim received</t>
    </r>
  </si>
  <si>
    <r>
      <rPr>
        <b/>
        <sz val="11"/>
        <color rgb="FF262123"/>
        <rFont val="Arial"/>
        <charset val="134"/>
      </rPr>
      <t>Name of creditor</t>
    </r>
  </si>
  <si>
    <r>
      <rPr>
        <b/>
        <sz val="11"/>
        <color rgb="FF262123"/>
        <rFont val="Arial"/>
        <charset val="134"/>
      </rPr>
      <t>SI.
No.</t>
    </r>
  </si>
  <si>
    <t xml:space="preserve"> (Amount in Rs. )</t>
  </si>
  <si>
    <t xml:space="preserve">List of secured financial creditors belonging to any class of creditors          </t>
  </si>
  <si>
    <r>
      <rPr>
        <sz val="11"/>
        <color rgb="FF262123"/>
        <rFont val="Arial"/>
        <charset val="134"/>
      </rPr>
      <t>Whether related party?</t>
    </r>
  </si>
  <si>
    <r>
      <rPr>
        <sz val="11"/>
        <color rgb="FF262123"/>
        <rFont val="Arial"/>
        <charset val="134"/>
      </rPr>
      <t>Amount covered by guarantee</t>
    </r>
  </si>
  <si>
    <r>
      <rPr>
        <sz val="11"/>
        <color rgb="FF262123"/>
        <rFont val="Arial"/>
        <charset val="134"/>
      </rPr>
      <t>Nature of claim</t>
    </r>
  </si>
  <si>
    <t>Amount of claim admitted (a+b)</t>
  </si>
  <si>
    <t>Interest Amount Admitted (b)</t>
  </si>
  <si>
    <t>Principal Amount Admitted (a)</t>
  </si>
  <si>
    <t>Amount claimed (a+b)</t>
  </si>
  <si>
    <t>Interest Amount Claimed (b)</t>
  </si>
  <si>
    <t>Principal Amount Claimed (a)</t>
  </si>
  <si>
    <r>
      <rPr>
        <sz val="11"/>
        <color rgb="FF262123"/>
        <rFont val="Arial"/>
        <charset val="134"/>
      </rPr>
      <t>Date of receipt</t>
    </r>
  </si>
  <si>
    <r>
      <rPr>
        <sz val="11"/>
        <color rgb="FF262123"/>
        <rFont val="Arial"/>
        <charset val="134"/>
      </rPr>
      <t>Remarks, if any</t>
    </r>
  </si>
  <si>
    <r>
      <rPr>
        <sz val="11"/>
        <color rgb="FF262123"/>
        <rFont val="Arial"/>
        <charset val="134"/>
      </rPr>
      <t>Amount of claim under verification</t>
    </r>
  </si>
  <si>
    <r>
      <rPr>
        <sz val="11"/>
        <color rgb="FF262123"/>
        <rFont val="Arial"/>
        <charset val="134"/>
      </rPr>
      <t>Amount of claim not admitted</t>
    </r>
  </si>
  <si>
    <r>
      <rPr>
        <sz val="11"/>
        <color rgb="FF262123"/>
        <rFont val="Arial"/>
        <charset val="134"/>
      </rPr>
      <t>Amount of any mutual dues, that may be set- off</t>
    </r>
  </si>
  <si>
    <r>
      <rPr>
        <sz val="11"/>
        <color rgb="FF262123"/>
        <rFont val="Arial"/>
        <charset val="134"/>
      </rPr>
      <t>Amount of contingent claim</t>
    </r>
  </si>
  <si>
    <r>
      <rPr>
        <sz val="11"/>
        <color rgb="FF262123"/>
        <rFont val="Arial"/>
        <charset val="134"/>
      </rPr>
      <t>Details of claim admitted</t>
    </r>
  </si>
  <si>
    <r>
      <rPr>
        <sz val="11"/>
        <color rgb="FF262123"/>
        <rFont val="Arial"/>
        <charset val="134"/>
      </rPr>
      <t>Details of claim received</t>
    </r>
  </si>
  <si>
    <t>Name of Creditor</t>
  </si>
  <si>
    <r>
      <rPr>
        <sz val="11"/>
        <color rgb="FF262123"/>
        <rFont val="Arial"/>
        <charset val="134"/>
      </rPr>
      <t>SI.
No.</t>
    </r>
  </si>
  <si>
    <t>(Amount in Rs.)</t>
  </si>
  <si>
    <r>
      <rPr>
        <b/>
        <sz val="11"/>
        <color rgb="FF262123"/>
        <rFont val="Arial"/>
        <charset val="134"/>
      </rPr>
      <t>% of voting share in CoC</t>
    </r>
  </si>
  <si>
    <t xml:space="preserve">Interest Amount Admitted </t>
  </si>
  <si>
    <r>
      <rPr>
        <b/>
        <sz val="11"/>
        <color rgb="FF262123"/>
        <rFont val="Arial"/>
        <charset val="134"/>
      </rPr>
      <t>Amount of claim under verification</t>
    </r>
  </si>
  <si>
    <r>
      <rPr>
        <b/>
        <sz val="11"/>
        <color rgb="FF262123"/>
        <rFont val="Arial"/>
        <charset val="134"/>
      </rPr>
      <t>Amount of any mutual  dues, that may beset- off</t>
    </r>
  </si>
  <si>
    <r>
      <rPr>
        <b/>
        <sz val="11"/>
        <color rgb="FF262123"/>
        <rFont val="Arial"/>
        <charset val="134"/>
      </rPr>
      <t>Amount of contingent claim</t>
    </r>
  </si>
  <si>
    <r>
      <rPr>
        <b/>
        <sz val="11"/>
        <color rgb="FF262123"/>
        <rFont val="Arial"/>
        <charset val="134"/>
      </rPr>
      <t>List of unsecured financial creditors (other than financial creditors belonging to any class of creditors)</t>
    </r>
  </si>
  <si>
    <r>
      <rPr>
        <b/>
        <sz val="11"/>
        <color rgb="FF262123"/>
        <rFont val="Arial"/>
        <charset val="134"/>
      </rPr>
      <t>% voting share in CoC, if applicable</t>
    </r>
  </si>
  <si>
    <t>Nature of
claim</t>
  </si>
  <si>
    <r>
      <rPr>
        <b/>
        <sz val="11"/>
        <color rgb="FF262123"/>
        <rFont val="Arial"/>
        <charset val="134"/>
      </rPr>
      <t>Amount of any mutual dues, that may be
set-off</t>
    </r>
  </si>
  <si>
    <r>
      <rPr>
        <b/>
        <sz val="11"/>
        <color rgb="FF262123"/>
        <rFont val="Arial"/>
        <charset val="134"/>
      </rPr>
      <t>Name of work man</t>
    </r>
  </si>
  <si>
    <r>
      <rPr>
        <b/>
        <sz val="11"/>
        <color rgb="FF262123"/>
        <rFont val="Arial"/>
        <charset val="134"/>
      </rPr>
      <t>Name of authorised representative, if any</t>
    </r>
  </si>
  <si>
    <r>
      <rPr>
        <b/>
        <sz val="11"/>
        <color rgb="FF262123"/>
        <rFont val="Arial"/>
        <charset val="134"/>
      </rPr>
      <t>List of operational creditors (Workmen)</t>
    </r>
  </si>
  <si>
    <r>
      <rPr>
        <b/>
        <sz val="11"/>
        <color rgb="FF262123"/>
        <rFont val="Arial"/>
        <charset val="134"/>
      </rPr>
      <t>% of voting share in CoC, if applicable</t>
    </r>
  </si>
  <si>
    <t>Amount of claim admitted</t>
  </si>
  <si>
    <t xml:space="preserve">Interest Amount admitted </t>
  </si>
  <si>
    <t>Name of
employee</t>
  </si>
  <si>
    <t>List of operational creditors (Employees)</t>
  </si>
  <si>
    <t>% of voting share in CoC, if applicable</t>
  </si>
  <si>
    <t>Principal Amount Admitted</t>
  </si>
  <si>
    <t>Government</t>
  </si>
  <si>
    <r>
      <rPr>
        <b/>
        <sz val="11"/>
        <color rgb="FF262123"/>
        <rFont val="Arial"/>
        <charset val="134"/>
      </rPr>
      <t>Depart ment</t>
    </r>
  </si>
  <si>
    <r>
      <rPr>
        <b/>
        <sz val="11"/>
        <color rgb="FF262123"/>
        <rFont val="Arial"/>
        <charset val="134"/>
      </rPr>
      <t>Amount of any mutual dues,
that may be set-off</t>
    </r>
  </si>
  <si>
    <r>
      <rPr>
        <b/>
        <sz val="11"/>
        <color rgb="FF262123"/>
        <rFont val="Arial"/>
        <charset val="134"/>
      </rPr>
      <t>Details of Claimant</t>
    </r>
  </si>
  <si>
    <r>
      <rPr>
        <b/>
        <sz val="11"/>
        <color rgb="FF262123"/>
        <rFont val="Arial"/>
        <charset val="134"/>
      </rPr>
      <t>List of operational creditors (Government dues)</t>
    </r>
  </si>
  <si>
    <t>?</t>
  </si>
  <si>
    <t xml:space="preserve">Interest amount admitted </t>
  </si>
  <si>
    <t>Interest amount claimed</t>
  </si>
  <si>
    <t>Amount of any mutual dues
that may be set-off</t>
  </si>
  <si>
    <r>
      <rPr>
        <b/>
        <sz val="11"/>
        <color rgb="FF262123"/>
        <rFont val="Arial"/>
        <charset val="134"/>
      </rPr>
      <t>Name of
creditor</t>
    </r>
  </si>
  <si>
    <t>Interest Amount admitted</t>
  </si>
  <si>
    <t xml:space="preserve">Principal amount admitted </t>
  </si>
  <si>
    <t>Principal Amount claimed</t>
  </si>
  <si>
    <r>
      <rPr>
        <b/>
        <sz val="11"/>
        <color rgb="FF262123"/>
        <rFont val="Arial"/>
        <charset val="134"/>
      </rPr>
      <t>Identification No.</t>
    </r>
  </si>
  <si>
    <r>
      <rPr>
        <b/>
        <sz val="11"/>
        <color rgb="FF262123"/>
        <rFont val="Arial"/>
        <charset val="134"/>
      </rPr>
      <t>List of other creditors (Other than financial creditors and operational creditors)</t>
    </r>
  </si>
  <si>
    <t>Name of the corporate debtor: Supreme Manor Wada Bhiwandi Infrastructure Private Limited;   Date of commencement of CIRP: 19th May 2023;   List of creditors as on: June 8, 2023</t>
  </si>
  <si>
    <t>NIL</t>
  </si>
  <si>
    <t>List of unsecured financial creditors belonging to any class of creditors (Amount in Rs.)</t>
  </si>
  <si>
    <r>
      <rPr>
        <b/>
        <sz val="11"/>
        <color rgb="FF262123"/>
        <rFont val="Arial"/>
        <charset val="134"/>
      </rPr>
      <t>List of operational creditors (Other than Workmen and Employees and Government Dues)</t>
    </r>
    <r>
      <rPr>
        <b/>
        <sz val="11"/>
        <color theme="1"/>
        <rFont val="Arial"/>
        <charset val="134"/>
      </rPr>
      <t xml:space="preserve"> (Amount in Rs.)</t>
    </r>
  </si>
  <si>
    <t xml:space="preserve">Amount of claim admitted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</si>
</sst>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₹&quot;\ * #,##0.00_ ;_ &quot;₹&quot;\ * \-#,##0.00_ ;_ &quot;₹&quot;\ * &quot;-&quot;??_ ;_ @_ "/>
    <numFmt numFmtId="43" formatCode="_ * #,##0.00_ ;_ * \-#,##0.00_ ;_ * &quot;-&quot;??_ ;_ @_ "/>
    <numFmt numFmtId="164" formatCode="_ * #,##0_ ;_ * \-#,##0_ ;_ * &quot;-&quot;??_ ;_ @_ "/>
    <numFmt numFmtId="165" formatCode="_(* #,##0.00_);_(* \(#,##0.00\);_(* &quot;-&quot;??_);_(@_)"/>
  </numFmts>
  <fonts count="19">
    <font>
      <sz val="11"/>
      <color theme="1"/>
      <name val="Calibri"/>
      <charset val="134"/>
      <scheme val="minor"/>
    </font>
    <font>
      <sz val="10"/>
      <color theme="1"/>
      <name val="Trebuchet MS"/>
      <charset val="134"/>
    </font>
    <font>
      <b/>
      <sz val="10"/>
      <color theme="1"/>
      <name val="Trebuchet MS"/>
      <charset val="134"/>
    </font>
    <font>
      <sz val="11"/>
      <color theme="1"/>
      <name val="Calibri"/>
      <charset val="134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Arial"/>
      <charset val="134"/>
    </font>
    <font>
      <b/>
      <sz val="11"/>
      <color theme="1"/>
      <name val="Arial"/>
      <charset val="134"/>
    </font>
    <font>
      <sz val="11"/>
      <name val="Arial"/>
      <charset val="134"/>
    </font>
    <font>
      <b/>
      <sz val="11"/>
      <color rgb="FF262123"/>
      <name val="Arial"/>
      <charset val="134"/>
    </font>
    <font>
      <b/>
      <sz val="11"/>
      <color rgb="FF000000"/>
      <name val="Arial"/>
      <charset val="134"/>
    </font>
    <font>
      <sz val="11"/>
      <color rgb="FF262123"/>
      <name val="Arial"/>
      <charset val="134"/>
    </font>
    <font>
      <u/>
      <sz val="11"/>
      <color theme="10"/>
      <name val="Arial"/>
      <charset val="134"/>
    </font>
    <font>
      <sz val="11"/>
      <color theme="10"/>
      <name val="Arial"/>
      <charset val="134"/>
    </font>
    <font>
      <b/>
      <sz val="11"/>
      <name val="Arial"/>
      <charset val="134"/>
    </font>
    <font>
      <b/>
      <sz val="10"/>
      <color theme="1"/>
      <name val="Trebuchet MS"/>
      <family val="2"/>
    </font>
    <font>
      <sz val="11"/>
      <color theme="1"/>
      <name val="Arial"/>
      <family val="2"/>
    </font>
    <font>
      <sz val="11"/>
      <color rgb="FF262123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198">
    <xf numFmtId="0" fontId="0" fillId="0" borderId="0" xfId="0"/>
    <xf numFmtId="0" fontId="1" fillId="0" borderId="0" xfId="0" applyFont="1"/>
    <xf numFmtId="2" fontId="1" fillId="0" borderId="0" xfId="0" applyNumberFormat="1" applyFont="1"/>
    <xf numFmtId="164" fontId="1" fillId="0" borderId="0" xfId="1" applyNumberFormat="1" applyFont="1"/>
    <xf numFmtId="43" fontId="1" fillId="0" borderId="0" xfId="0" applyNumberFormat="1" applyFont="1"/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3" xfId="0" applyFont="1" applyBorder="1"/>
    <xf numFmtId="0" fontId="4" fillId="0" borderId="3" xfId="0" applyFont="1" applyBorder="1" applyAlignment="1">
      <alignment wrapText="1"/>
    </xf>
    <xf numFmtId="0" fontId="6" fillId="0" borderId="0" xfId="2"/>
    <xf numFmtId="0" fontId="6" fillId="0" borderId="0" xfId="2" applyAlignment="1">
      <alignment horizontal="center" vertical="center"/>
    </xf>
    <xf numFmtId="0" fontId="6" fillId="0" borderId="3" xfId="2" applyBorder="1" applyAlignment="1">
      <alignment horizontal="center" vertical="center" wrapText="1"/>
    </xf>
    <xf numFmtId="0" fontId="6" fillId="0" borderId="3" xfId="2" applyBorder="1" applyAlignment="1">
      <alignment horizontal="center" vertical="center"/>
    </xf>
    <xf numFmtId="14" fontId="6" fillId="0" borderId="3" xfId="2" applyNumberFormat="1" applyBorder="1" applyAlignment="1">
      <alignment horizontal="center" vertical="center"/>
    </xf>
    <xf numFmtId="0" fontId="6" fillId="0" borderId="8" xfId="2" applyBorder="1" applyAlignment="1">
      <alignment horizontal="center"/>
    </xf>
    <xf numFmtId="0" fontId="6" fillId="0" borderId="0" xfId="2" applyAlignment="1">
      <alignment vertical="top"/>
    </xf>
    <xf numFmtId="43" fontId="0" fillId="0" borderId="0" xfId="3" applyFont="1"/>
    <xf numFmtId="0" fontId="0" fillId="0" borderId="0" xfId="4" applyFont="1"/>
    <xf numFmtId="43" fontId="6" fillId="0" borderId="0" xfId="2" applyNumberFormat="1"/>
    <xf numFmtId="43" fontId="6" fillId="0" borderId="0" xfId="2" applyNumberFormat="1" applyAlignment="1">
      <alignment vertical="top"/>
    </xf>
    <xf numFmtId="43" fontId="0" fillId="0" borderId="0" xfId="4" applyNumberFormat="1" applyFont="1"/>
    <xf numFmtId="0" fontId="6" fillId="0" borderId="3" xfId="2" applyBorder="1"/>
    <xf numFmtId="2" fontId="6" fillId="0" borderId="0" xfId="2" applyNumberFormat="1"/>
    <xf numFmtId="0" fontId="12" fillId="0" borderId="0" xfId="6" applyAlignment="1"/>
    <xf numFmtId="0" fontId="13" fillId="0" borderId="0" xfId="6" applyFont="1" applyAlignment="1">
      <alignment vertical="top"/>
    </xf>
    <xf numFmtId="0" fontId="0" fillId="0" borderId="0" xfId="4" applyFont="1" applyAlignment="1">
      <alignment horizontal="center" vertical="center"/>
    </xf>
    <xf numFmtId="0" fontId="6" fillId="0" borderId="0" xfId="2" applyAlignment="1">
      <alignment vertical="center"/>
    </xf>
    <xf numFmtId="0" fontId="7" fillId="0" borderId="0" xfId="2" applyFont="1" applyAlignment="1">
      <alignment horizontal="center" vertical="center" wrapText="1"/>
    </xf>
    <xf numFmtId="0" fontId="11" fillId="0" borderId="0" xfId="2" applyFont="1" applyAlignment="1">
      <alignment horizontal="center" vertical="top" wrapText="1"/>
    </xf>
    <xf numFmtId="0" fontId="7" fillId="0" borderId="3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7" fillId="0" borderId="0" xfId="2" applyFont="1"/>
    <xf numFmtId="44" fontId="6" fillId="0" borderId="0" xfId="2" applyNumberFormat="1"/>
    <xf numFmtId="0" fontId="6" fillId="0" borderId="15" xfId="2" applyBorder="1"/>
    <xf numFmtId="0" fontId="2" fillId="0" borderId="1" xfId="0" applyFont="1" applyBorder="1" applyAlignment="1">
      <alignment horizontal="centerContinuous" vertical="top" wrapText="1"/>
    </xf>
    <xf numFmtId="0" fontId="15" fillId="0" borderId="1" xfId="0" applyFont="1" applyBorder="1" applyAlignment="1">
      <alignment horizontal="centerContinuous" vertical="top" wrapText="1"/>
    </xf>
    <xf numFmtId="0" fontId="11" fillId="0" borderId="12" xfId="2" applyFont="1" applyBorder="1" applyAlignment="1">
      <alignment horizontal="centerContinuous" vertical="top" wrapText="1"/>
    </xf>
    <xf numFmtId="0" fontId="11" fillId="0" borderId="11" xfId="2" applyFont="1" applyBorder="1" applyAlignment="1">
      <alignment horizontal="centerContinuous" vertical="top" wrapText="1"/>
    </xf>
    <xf numFmtId="0" fontId="11" fillId="0" borderId="10" xfId="2" applyFont="1" applyBorder="1" applyAlignment="1">
      <alignment horizontal="centerContinuous" vertical="top" wrapText="1"/>
    </xf>
    <xf numFmtId="0" fontId="11" fillId="0" borderId="3" xfId="2" applyFont="1" applyBorder="1" applyAlignment="1">
      <alignment horizontal="centerContinuous" vertical="top" wrapText="1"/>
    </xf>
    <xf numFmtId="0" fontId="8" fillId="0" borderId="8" xfId="2" applyFont="1" applyBorder="1"/>
    <xf numFmtId="0" fontId="6" fillId="0" borderId="9" xfId="2" applyBorder="1" applyAlignment="1">
      <alignment horizontal="center" vertical="center"/>
    </xf>
    <xf numFmtId="164" fontId="6" fillId="0" borderId="3" xfId="2" applyNumberFormat="1" applyBorder="1" applyAlignment="1">
      <alignment horizontal="center" vertical="center"/>
    </xf>
    <xf numFmtId="0" fontId="6" fillId="0" borderId="8" xfId="2" applyBorder="1" applyAlignment="1">
      <alignment horizontal="center" vertical="center"/>
    </xf>
    <xf numFmtId="0" fontId="16" fillId="0" borderId="3" xfId="2" applyFont="1" applyBorder="1" applyAlignment="1">
      <alignment horizontal="center" vertical="center" wrapText="1"/>
    </xf>
    <xf numFmtId="0" fontId="16" fillId="0" borderId="8" xfId="2" applyFont="1" applyBorder="1" applyAlignment="1">
      <alignment horizontal="center" vertical="center"/>
    </xf>
    <xf numFmtId="0" fontId="7" fillId="0" borderId="18" xfId="2" applyFont="1" applyBorder="1"/>
    <xf numFmtId="0" fontId="7" fillId="0" borderId="19" xfId="2" applyFont="1" applyBorder="1"/>
    <xf numFmtId="164" fontId="7" fillId="0" borderId="19" xfId="2" applyNumberFormat="1" applyFont="1" applyBorder="1"/>
    <xf numFmtId="0" fontId="7" fillId="0" borderId="20" xfId="2" applyFont="1" applyBorder="1"/>
    <xf numFmtId="0" fontId="16" fillId="0" borderId="21" xfId="2" applyFont="1" applyBorder="1" applyAlignment="1">
      <alignment horizontal="center" vertical="center"/>
    </xf>
    <xf numFmtId="0" fontId="4" fillId="0" borderId="9" xfId="0" applyFont="1" applyBorder="1" applyAlignment="1">
      <alignment horizontal="centerContinuous" vertical="top" wrapText="1"/>
    </xf>
    <xf numFmtId="0" fontId="4" fillId="0" borderId="3" xfId="0" applyFont="1" applyBorder="1" applyAlignment="1">
      <alignment horizontal="centerContinuous" vertical="top"/>
    </xf>
    <xf numFmtId="0" fontId="4" fillId="0" borderId="8" xfId="0" applyFont="1" applyBorder="1" applyAlignment="1">
      <alignment horizontal="centerContinuous" vertical="top"/>
    </xf>
    <xf numFmtId="0" fontId="5" fillId="0" borderId="9" xfId="0" applyFont="1" applyBorder="1" applyAlignment="1">
      <alignment horizontal="centerContinuous" vertical="top"/>
    </xf>
    <xf numFmtId="0" fontId="5" fillId="0" borderId="3" xfId="0" applyFont="1" applyBorder="1" applyAlignment="1">
      <alignment horizontal="centerContinuous" vertical="top"/>
    </xf>
    <xf numFmtId="0" fontId="5" fillId="0" borderId="8" xfId="0" applyFont="1" applyBorder="1" applyAlignment="1">
      <alignment horizontal="centerContinuous" vertical="top"/>
    </xf>
    <xf numFmtId="0" fontId="4" fillId="0" borderId="16" xfId="0" applyFont="1" applyBorder="1" applyAlignment="1">
      <alignment horizontal="centerContinuous" vertical="top" wrapText="1"/>
    </xf>
    <xf numFmtId="0" fontId="4" fillId="0" borderId="2" xfId="0" applyFont="1" applyBorder="1" applyAlignment="1">
      <alignment horizontal="centerContinuous" vertical="top" wrapText="1"/>
    </xf>
    <xf numFmtId="0" fontId="4" fillId="0" borderId="17" xfId="0" applyFont="1" applyBorder="1" applyAlignment="1">
      <alignment horizontal="centerContinuous" vertical="top" wrapText="1"/>
    </xf>
    <xf numFmtId="0" fontId="6" fillId="0" borderId="3" xfId="2" applyBorder="1" applyAlignment="1">
      <alignment horizontal="centerContinuous" vertical="top"/>
    </xf>
    <xf numFmtId="0" fontId="11" fillId="0" borderId="2" xfId="2" applyFont="1" applyBorder="1" applyAlignment="1">
      <alignment horizontal="centerContinuous" vertical="top" wrapText="1"/>
    </xf>
    <xf numFmtId="0" fontId="8" fillId="0" borderId="9" xfId="2" applyFont="1" applyBorder="1" applyAlignment="1">
      <alignment horizontal="centerContinuous" vertical="top"/>
    </xf>
    <xf numFmtId="0" fontId="8" fillId="0" borderId="3" xfId="2" applyFont="1" applyBorder="1" applyAlignment="1">
      <alignment horizontal="centerContinuous" vertical="top"/>
    </xf>
    <xf numFmtId="0" fontId="6" fillId="0" borderId="3" xfId="2" applyBorder="1" applyAlignment="1">
      <alignment horizontal="centerContinuous" vertical="top" wrapText="1"/>
    </xf>
    <xf numFmtId="43" fontId="8" fillId="0" borderId="3" xfId="3" applyFont="1" applyFill="1" applyBorder="1" applyAlignment="1">
      <alignment horizontal="centerContinuous" vertical="top"/>
    </xf>
    <xf numFmtId="0" fontId="8" fillId="0" borderId="8" xfId="2" applyFont="1" applyBorder="1" applyAlignment="1">
      <alignment horizontal="centerContinuous" vertical="top"/>
    </xf>
    <xf numFmtId="0" fontId="0" fillId="0" borderId="9" xfId="4" applyFont="1" applyBorder="1" applyAlignment="1">
      <alignment horizontal="centerContinuous" vertical="top"/>
    </xf>
    <xf numFmtId="0" fontId="16" fillId="0" borderId="3" xfId="2" applyFont="1" applyBorder="1" applyAlignment="1">
      <alignment horizontal="centerContinuous" vertical="top" wrapText="1"/>
    </xf>
    <xf numFmtId="0" fontId="6" fillId="0" borderId="8" xfId="2" applyBorder="1" applyAlignment="1">
      <alignment horizontal="centerContinuous" vertical="top"/>
    </xf>
    <xf numFmtId="0" fontId="0" fillId="0" borderId="18" xfId="4" applyFont="1" applyBorder="1" applyAlignment="1">
      <alignment horizontal="centerContinuous" vertical="top"/>
    </xf>
    <xf numFmtId="0" fontId="0" fillId="0" borderId="19" xfId="4" applyFont="1" applyBorder="1" applyAlignment="1">
      <alignment horizontal="centerContinuous" vertical="top"/>
    </xf>
    <xf numFmtId="14" fontId="6" fillId="0" borderId="19" xfId="2" applyNumberFormat="1" applyBorder="1" applyAlignment="1">
      <alignment horizontal="centerContinuous" vertical="top"/>
    </xf>
    <xf numFmtId="43" fontId="0" fillId="0" borderId="19" xfId="5" applyFont="1" applyFill="1" applyBorder="1" applyAlignment="1">
      <alignment horizontal="centerContinuous" vertical="top"/>
    </xf>
    <xf numFmtId="2" fontId="6" fillId="0" borderId="19" xfId="2" applyNumberFormat="1" applyBorder="1" applyAlignment="1">
      <alignment horizontal="centerContinuous" vertical="top"/>
    </xf>
    <xf numFmtId="43" fontId="6" fillId="0" borderId="19" xfId="2" applyNumberFormat="1" applyBorder="1" applyAlignment="1">
      <alignment horizontal="centerContinuous" vertical="top"/>
    </xf>
    <xf numFmtId="0" fontId="6" fillId="0" borderId="19" xfId="2" applyBorder="1" applyAlignment="1">
      <alignment horizontal="centerContinuous" vertical="top"/>
    </xf>
    <xf numFmtId="43" fontId="0" fillId="0" borderId="19" xfId="3" applyFont="1" applyFill="1" applyBorder="1" applyAlignment="1">
      <alignment horizontal="centerContinuous" vertical="top"/>
    </xf>
    <xf numFmtId="0" fontId="6" fillId="0" borderId="20" xfId="2" applyBorder="1" applyAlignment="1">
      <alignment horizontal="centerContinuous" vertical="top"/>
    </xf>
    <xf numFmtId="0" fontId="11" fillId="0" borderId="16" xfId="2" applyFont="1" applyBorder="1" applyAlignment="1">
      <alignment horizontal="centerContinuous" vertical="top" wrapText="1"/>
    </xf>
    <xf numFmtId="0" fontId="11" fillId="0" borderId="17" xfId="2" applyFont="1" applyBorder="1" applyAlignment="1">
      <alignment horizontal="centerContinuous" vertical="top" wrapText="1"/>
    </xf>
    <xf numFmtId="0" fontId="6" fillId="0" borderId="9" xfId="2" applyBorder="1" applyAlignment="1">
      <alignment horizontal="centerContinuous" vertical="top" wrapText="1"/>
    </xf>
    <xf numFmtId="43" fontId="0" fillId="0" borderId="3" xfId="3" applyFont="1" applyFill="1" applyBorder="1" applyAlignment="1">
      <alignment horizontal="centerContinuous" vertical="top" wrapText="1"/>
    </xf>
    <xf numFmtId="0" fontId="6" fillId="0" borderId="8" xfId="2" applyBorder="1" applyAlignment="1">
      <alignment horizontal="centerContinuous" vertical="top" wrapText="1"/>
    </xf>
    <xf numFmtId="0" fontId="6" fillId="0" borderId="0" xfId="2" applyAlignment="1">
      <alignment horizontal="centerContinuous" vertical="top"/>
    </xf>
    <xf numFmtId="0" fontId="7" fillId="0" borderId="14" xfId="2" applyFont="1" applyBorder="1" applyAlignment="1">
      <alignment horizontal="centerContinuous" vertical="top"/>
    </xf>
    <xf numFmtId="0" fontId="7" fillId="0" borderId="13" xfId="2" applyFont="1" applyBorder="1" applyAlignment="1">
      <alignment horizontal="centerContinuous" vertical="top"/>
    </xf>
    <xf numFmtId="3" fontId="7" fillId="0" borderId="13" xfId="2" applyNumberFormat="1" applyFont="1" applyBorder="1" applyAlignment="1">
      <alignment horizontal="centerContinuous" vertical="top"/>
    </xf>
    <xf numFmtId="0" fontId="7" fillId="0" borderId="3" xfId="2" applyFont="1" applyBorder="1" applyAlignment="1">
      <alignment horizontal="centerContinuous" vertical="top"/>
    </xf>
    <xf numFmtId="0" fontId="9" fillId="0" borderId="3" xfId="2" applyFont="1" applyBorder="1" applyAlignment="1">
      <alignment horizontal="centerContinuous" vertical="top"/>
    </xf>
    <xf numFmtId="0" fontId="7" fillId="0" borderId="3" xfId="2" applyFont="1" applyBorder="1" applyAlignment="1">
      <alignment horizontal="centerContinuous" vertical="top" wrapText="1"/>
    </xf>
    <xf numFmtId="0" fontId="9" fillId="0" borderId="3" xfId="2" applyFont="1" applyBorder="1" applyAlignment="1">
      <alignment horizontal="centerContinuous" vertical="top" wrapText="1"/>
    </xf>
    <xf numFmtId="4" fontId="6" fillId="0" borderId="3" xfId="2" applyNumberFormat="1" applyBorder="1" applyAlignment="1">
      <alignment horizontal="centerContinuous" vertical="top"/>
    </xf>
    <xf numFmtId="0" fontId="14" fillId="0" borderId="3" xfId="2" applyFont="1" applyBorder="1" applyAlignment="1">
      <alignment horizontal="centerContinuous" vertical="top"/>
    </xf>
    <xf numFmtId="3" fontId="7" fillId="0" borderId="3" xfId="2" applyNumberFormat="1" applyFont="1" applyBorder="1" applyAlignment="1">
      <alignment horizontal="centerContinuous" vertical="top"/>
    </xf>
    <xf numFmtId="0" fontId="7" fillId="0" borderId="15" xfId="2" applyFont="1" applyBorder="1"/>
    <xf numFmtId="0" fontId="7" fillId="0" borderId="9" xfId="2" applyFont="1" applyBorder="1" applyAlignment="1">
      <alignment horizontal="centerContinuous" vertical="top"/>
    </xf>
    <xf numFmtId="0" fontId="7" fillId="0" borderId="8" xfId="2" applyFont="1" applyBorder="1" applyAlignment="1">
      <alignment horizontal="centerContinuous" vertical="top"/>
    </xf>
    <xf numFmtId="0" fontId="9" fillId="0" borderId="9" xfId="2" applyFont="1" applyBorder="1" applyAlignment="1">
      <alignment horizontal="centerContinuous" vertical="top"/>
    </xf>
    <xf numFmtId="0" fontId="9" fillId="0" borderId="8" xfId="2" applyFont="1" applyBorder="1" applyAlignment="1">
      <alignment horizontal="centerContinuous" vertical="top"/>
    </xf>
    <xf numFmtId="0" fontId="7" fillId="0" borderId="9" xfId="2" applyFont="1" applyBorder="1" applyAlignment="1">
      <alignment horizontal="centerContinuous" vertical="top" wrapText="1"/>
    </xf>
    <xf numFmtId="0" fontId="7" fillId="0" borderId="8" xfId="2" applyFont="1" applyBorder="1" applyAlignment="1">
      <alignment horizontal="centerContinuous" vertical="top" wrapText="1"/>
    </xf>
    <xf numFmtId="0" fontId="6" fillId="0" borderId="9" xfId="2" applyBorder="1" applyAlignment="1">
      <alignment horizontal="centerContinuous" vertical="top"/>
    </xf>
    <xf numFmtId="0" fontId="6" fillId="0" borderId="18" xfId="2" applyBorder="1" applyAlignment="1">
      <alignment horizontal="centerContinuous" vertical="top"/>
    </xf>
    <xf numFmtId="0" fontId="14" fillId="0" borderId="9" xfId="2" applyFont="1" applyBorder="1" applyAlignment="1">
      <alignment horizontal="centerContinuous" vertical="top"/>
    </xf>
    <xf numFmtId="0" fontId="14" fillId="0" borderId="8" xfId="2" applyFont="1" applyBorder="1" applyAlignment="1">
      <alignment horizontal="centerContinuous" vertical="top"/>
    </xf>
    <xf numFmtId="0" fontId="11" fillId="0" borderId="17" xfId="2" applyFont="1" applyBorder="1" applyAlignment="1">
      <alignment horizontal="center" vertical="top" wrapText="1"/>
    </xf>
    <xf numFmtId="0" fontId="9" fillId="0" borderId="8" xfId="2" applyFont="1" applyBorder="1" applyAlignment="1">
      <alignment horizontal="right" vertical="top"/>
    </xf>
    <xf numFmtId="0" fontId="7" fillId="0" borderId="8" xfId="2" applyFont="1" applyBorder="1" applyAlignment="1">
      <alignment horizontal="left" vertical="center" wrapText="1"/>
    </xf>
    <xf numFmtId="0" fontId="8" fillId="0" borderId="8" xfId="2" applyFont="1" applyBorder="1" applyAlignment="1">
      <alignment vertical="center"/>
    </xf>
    <xf numFmtId="0" fontId="16" fillId="0" borderId="3" xfId="2" applyFont="1" applyBorder="1" applyAlignment="1">
      <alignment horizontal="centerContinuous" vertical="top"/>
    </xf>
    <xf numFmtId="0" fontId="6" fillId="0" borderId="8" xfId="2" applyBorder="1"/>
    <xf numFmtId="0" fontId="7" fillId="0" borderId="8" xfId="2" applyFont="1" applyBorder="1"/>
    <xf numFmtId="0" fontId="6" fillId="0" borderId="20" xfId="2" applyBorder="1"/>
    <xf numFmtId="0" fontId="8" fillId="0" borderId="8" xfId="2" applyFont="1" applyBorder="1" applyAlignment="1">
      <alignment horizontal="center"/>
    </xf>
    <xf numFmtId="0" fontId="7" fillId="0" borderId="8" xfId="2" applyFont="1" applyBorder="1" applyAlignment="1">
      <alignment horizontal="left" vertical="top" wrapText="1"/>
    </xf>
    <xf numFmtId="0" fontId="6" fillId="0" borderId="18" xfId="2" applyBorder="1"/>
    <xf numFmtId="0" fontId="6" fillId="0" borderId="19" xfId="2" applyBorder="1"/>
    <xf numFmtId="0" fontId="6" fillId="0" borderId="9" xfId="2" applyBorder="1"/>
    <xf numFmtId="165" fontId="7" fillId="0" borderId="19" xfId="2" applyNumberFormat="1" applyFont="1" applyBorder="1"/>
    <xf numFmtId="0" fontId="11" fillId="0" borderId="15" xfId="2" applyFont="1" applyBorder="1" applyAlignment="1">
      <alignment horizontal="centerContinuous" vertical="top" wrapText="1"/>
    </xf>
    <xf numFmtId="0" fontId="7" fillId="0" borderId="15" xfId="2" applyFont="1" applyBorder="1" applyAlignment="1">
      <alignment horizontal="centerContinuous" vertical="top"/>
    </xf>
    <xf numFmtId="0" fontId="9" fillId="0" borderId="15" xfId="2" applyFont="1" applyBorder="1" applyAlignment="1">
      <alignment horizontal="centerContinuous" vertical="top"/>
    </xf>
    <xf numFmtId="0" fontId="7" fillId="0" borderId="15" xfId="2" applyFont="1" applyBorder="1" applyAlignment="1">
      <alignment horizontal="centerContinuous" vertical="top" wrapText="1"/>
    </xf>
    <xf numFmtId="0" fontId="14" fillId="0" borderId="15" xfId="2" applyFont="1" applyBorder="1" applyAlignment="1">
      <alignment horizontal="centerContinuous" vertical="top"/>
    </xf>
    <xf numFmtId="3" fontId="6" fillId="2" borderId="15" xfId="2" applyNumberFormat="1" applyFill="1" applyBorder="1" applyAlignment="1">
      <alignment horizontal="centerContinuous" vertical="top"/>
    </xf>
    <xf numFmtId="0" fontId="6" fillId="0" borderId="15" xfId="2" applyBorder="1" applyAlignment="1">
      <alignment horizontal="centerContinuous" vertical="top"/>
    </xf>
    <xf numFmtId="0" fontId="1" fillId="0" borderId="18" xfId="0" applyFont="1" applyBorder="1"/>
    <xf numFmtId="0" fontId="1" fillId="0" borderId="19" xfId="0" applyFont="1" applyBorder="1"/>
    <xf numFmtId="164" fontId="2" fillId="0" borderId="19" xfId="0" applyNumberFormat="1" applyFont="1" applyBorder="1"/>
    <xf numFmtId="164" fontId="2" fillId="0" borderId="19" xfId="1" applyNumberFormat="1" applyFont="1" applyBorder="1"/>
    <xf numFmtId="0" fontId="1" fillId="0" borderId="20" xfId="0" applyFont="1" applyBorder="1"/>
    <xf numFmtId="0" fontId="17" fillId="0" borderId="9" xfId="2" applyFont="1" applyBorder="1" applyAlignment="1">
      <alignment horizontal="centerContinuous" vertical="top"/>
    </xf>
    <xf numFmtId="0" fontId="7" fillId="0" borderId="32" xfId="2" applyFont="1" applyBorder="1"/>
    <xf numFmtId="0" fontId="7" fillId="0" borderId="33" xfId="2" applyFont="1" applyBorder="1"/>
    <xf numFmtId="0" fontId="7" fillId="0" borderId="34" xfId="2" applyFont="1" applyBorder="1"/>
    <xf numFmtId="0" fontId="18" fillId="0" borderId="9" xfId="2" applyFont="1" applyBorder="1" applyAlignment="1">
      <alignment horizontal="centerContinuous" vertical="top"/>
    </xf>
    <xf numFmtId="0" fontId="1" fillId="0" borderId="9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14" fontId="1" fillId="0" borderId="3" xfId="0" applyNumberFormat="1" applyFont="1" applyBorder="1" applyAlignment="1">
      <alignment vertical="top"/>
    </xf>
    <xf numFmtId="164" fontId="1" fillId="0" borderId="3" xfId="1" applyNumberFormat="1" applyFont="1" applyBorder="1" applyAlignment="1">
      <alignment vertical="top"/>
    </xf>
    <xf numFmtId="0" fontId="1" fillId="0" borderId="3" xfId="0" applyFont="1" applyBorder="1" applyAlignment="1">
      <alignment horizontal="center" vertical="top"/>
    </xf>
    <xf numFmtId="2" fontId="1" fillId="0" borderId="3" xfId="0" applyNumberFormat="1" applyFont="1" applyBorder="1" applyAlignment="1">
      <alignment vertical="top"/>
    </xf>
    <xf numFmtId="0" fontId="1" fillId="0" borderId="8" xfId="0" applyFont="1" applyBorder="1" applyAlignment="1">
      <alignment vertical="top" wrapText="1"/>
    </xf>
    <xf numFmtId="164" fontId="1" fillId="0" borderId="3" xfId="1" applyNumberFormat="1" applyFont="1" applyBorder="1" applyAlignment="1">
      <alignment horizontal="center" vertical="top"/>
    </xf>
    <xf numFmtId="0" fontId="1" fillId="0" borderId="3" xfId="0" applyFont="1" applyBorder="1" applyAlignment="1">
      <alignment vertical="top" wrapText="1"/>
    </xf>
    <xf numFmtId="0" fontId="5" fillId="0" borderId="9" xfId="0" applyFont="1" applyBorder="1" applyAlignment="1">
      <alignment vertical="top"/>
    </xf>
    <xf numFmtId="0" fontId="5" fillId="0" borderId="3" xfId="0" applyFont="1" applyBorder="1" applyAlignment="1">
      <alignment vertical="top" wrapText="1"/>
    </xf>
    <xf numFmtId="0" fontId="5" fillId="0" borderId="3" xfId="0" applyFont="1" applyBorder="1" applyAlignment="1">
      <alignment vertical="top"/>
    </xf>
    <xf numFmtId="0" fontId="5" fillId="0" borderId="8" xfId="0" applyFont="1" applyBorder="1" applyAlignment="1">
      <alignment vertical="top"/>
    </xf>
    <xf numFmtId="164" fontId="5" fillId="0" borderId="3" xfId="0" applyNumberFormat="1" applyFont="1" applyBorder="1" applyAlignment="1">
      <alignment vertical="top"/>
    </xf>
    <xf numFmtId="164" fontId="5" fillId="0" borderId="3" xfId="1" applyNumberFormat="1" applyFont="1" applyBorder="1" applyAlignment="1">
      <alignment vertical="top"/>
    </xf>
    <xf numFmtId="0" fontId="5" fillId="0" borderId="18" xfId="0" applyFont="1" applyBorder="1" applyAlignment="1">
      <alignment vertical="top"/>
    </xf>
    <xf numFmtId="0" fontId="4" fillId="0" borderId="19" xfId="0" applyFont="1" applyBorder="1" applyAlignment="1">
      <alignment vertical="top"/>
    </xf>
    <xf numFmtId="0" fontId="5" fillId="0" borderId="19" xfId="0" applyFont="1" applyBorder="1" applyAlignment="1">
      <alignment vertical="top"/>
    </xf>
    <xf numFmtId="164" fontId="5" fillId="0" borderId="19" xfId="1" applyNumberFormat="1" applyFont="1" applyBorder="1" applyAlignment="1">
      <alignment vertical="top"/>
    </xf>
    <xf numFmtId="0" fontId="5" fillId="0" borderId="20" xfId="0" applyFont="1" applyBorder="1" applyAlignment="1">
      <alignment vertical="top"/>
    </xf>
    <xf numFmtId="0" fontId="5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4" fillId="0" borderId="3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9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9" fillId="0" borderId="2" xfId="2" applyFont="1" applyBorder="1" applyAlignment="1">
      <alignment horizontal="center" vertical="top" wrapText="1"/>
    </xf>
    <xf numFmtId="0" fontId="8" fillId="0" borderId="3" xfId="2" applyFont="1" applyBorder="1"/>
    <xf numFmtId="0" fontId="7" fillId="0" borderId="17" xfId="2" applyFont="1" applyBorder="1" applyAlignment="1">
      <alignment horizontal="left" vertical="top" wrapText="1"/>
    </xf>
    <xf numFmtId="0" fontId="8" fillId="0" borderId="8" xfId="2" applyFont="1" applyBorder="1"/>
    <xf numFmtId="0" fontId="9" fillId="0" borderId="9" xfId="2" applyFont="1" applyBorder="1" applyAlignment="1">
      <alignment horizontal="center" vertical="top"/>
    </xf>
    <xf numFmtId="0" fontId="6" fillId="0" borderId="3" xfId="2" applyBorder="1" applyAlignment="1">
      <alignment horizontal="center"/>
    </xf>
    <xf numFmtId="0" fontId="6" fillId="0" borderId="8" xfId="2" applyBorder="1" applyAlignment="1">
      <alignment horizontal="center"/>
    </xf>
    <xf numFmtId="0" fontId="7" fillId="0" borderId="7" xfId="2" applyFont="1" applyBorder="1" applyAlignment="1">
      <alignment horizontal="right" vertical="top"/>
    </xf>
    <xf numFmtId="0" fontId="7" fillId="0" borderId="6" xfId="2" applyFont="1" applyBorder="1" applyAlignment="1">
      <alignment horizontal="right" vertical="top"/>
    </xf>
    <xf numFmtId="0" fontId="7" fillId="0" borderId="5" xfId="2" applyFont="1" applyBorder="1" applyAlignment="1">
      <alignment horizontal="right" vertical="top"/>
    </xf>
    <xf numFmtId="0" fontId="7" fillId="0" borderId="2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/>
    </xf>
    <xf numFmtId="0" fontId="10" fillId="0" borderId="16" xfId="2" applyFont="1" applyBorder="1" applyAlignment="1">
      <alignment horizontal="left" vertical="top" wrapText="1"/>
    </xf>
    <xf numFmtId="0" fontId="8" fillId="0" borderId="9" xfId="2" applyFont="1" applyBorder="1"/>
    <xf numFmtId="0" fontId="7" fillId="0" borderId="2" xfId="2" applyFont="1" applyBorder="1" applyAlignment="1">
      <alignment horizontal="left" vertical="top" wrapText="1"/>
    </xf>
    <xf numFmtId="0" fontId="7" fillId="0" borderId="2" xfId="2" applyFont="1" applyBorder="1" applyAlignment="1">
      <alignment horizontal="center" vertical="top" wrapText="1"/>
    </xf>
    <xf numFmtId="0" fontId="7" fillId="0" borderId="0" xfId="2" applyFont="1" applyAlignment="1">
      <alignment horizontal="center" vertical="top" wrapText="1"/>
    </xf>
    <xf numFmtId="0" fontId="7" fillId="0" borderId="0" xfId="2" applyFont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</cellXfs>
  <cellStyles count="7">
    <cellStyle name="Comma" xfId="1" builtinId="3"/>
    <cellStyle name="Comma 2" xfId="3" xr:uid="{D2F1EDA2-4DBD-46A7-9267-FF80FAACE686}"/>
    <cellStyle name="Comma 2 2" xfId="5" xr:uid="{89D4162D-A31F-44E2-897D-733107A4FAC7}"/>
    <cellStyle name="Hyperlink 2" xfId="6" xr:uid="{8C2CB290-B1D6-4039-8D45-61980B60AF3E}"/>
    <cellStyle name="Normal" xfId="0" builtinId="0"/>
    <cellStyle name="Normal 2" xfId="2" xr:uid="{020751A3-DA60-4C61-95B9-F8A7A0B73900}"/>
    <cellStyle name="Normal 2 2" xfId="4" xr:uid="{B7840D17-7CF1-435A-BE1D-E5E10598FC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tabSelected="1" view="pageBreakPreview" topLeftCell="A2" zoomScale="82" zoomScaleNormal="85" zoomScaleSheetLayoutView="82" workbookViewId="0">
      <selection activeCell="E5" sqref="E5"/>
    </sheetView>
  </sheetViews>
  <sheetFormatPr defaultColWidth="8.7109375" defaultRowHeight="12.75"/>
  <cols>
    <col min="1" max="1" width="5.140625" style="7" customWidth="1"/>
    <col min="2" max="2" width="42.28515625" style="7" customWidth="1"/>
    <col min="3" max="3" width="12.28515625" style="7" customWidth="1"/>
    <col min="4" max="4" width="14.28515625" style="7" bestFit="1" customWidth="1"/>
    <col min="5" max="5" width="12.42578125" style="7" customWidth="1"/>
    <col min="6" max="6" width="16.140625" style="7" customWidth="1"/>
    <col min="7" max="7" width="16" style="7" customWidth="1"/>
    <col min="8" max="8" width="15.85546875" style="7" customWidth="1"/>
    <col min="9" max="9" width="16.85546875" style="7" customWidth="1"/>
    <col min="10" max="10" width="12.140625" style="7" customWidth="1"/>
    <col min="11" max="11" width="12.28515625" style="7" customWidth="1"/>
    <col min="12" max="16384" width="8.7109375" style="7"/>
  </cols>
  <sheetData>
    <row r="1" spans="1:15" ht="14.1" customHeight="1">
      <c r="A1" s="59" t="s">
        <v>137</v>
      </c>
      <c r="B1" s="60"/>
      <c r="C1" s="60"/>
      <c r="D1" s="60"/>
      <c r="E1" s="60"/>
      <c r="F1" s="60"/>
      <c r="G1" s="60"/>
      <c r="H1" s="60"/>
      <c r="I1" s="60"/>
      <c r="J1" s="60"/>
      <c r="K1" s="61"/>
      <c r="L1" s="6"/>
      <c r="M1" s="6"/>
      <c r="N1" s="6"/>
      <c r="O1" s="6"/>
    </row>
    <row r="2" spans="1:15" ht="25.5">
      <c r="A2" s="53" t="s">
        <v>0</v>
      </c>
      <c r="B2" s="54"/>
      <c r="C2" s="54"/>
      <c r="D2" s="54"/>
      <c r="E2" s="54"/>
      <c r="F2" s="54"/>
      <c r="G2" s="54"/>
      <c r="H2" s="54"/>
      <c r="I2" s="54"/>
      <c r="J2" s="54"/>
      <c r="K2" s="55"/>
    </row>
    <row r="3" spans="1:15">
      <c r="A3" s="56"/>
      <c r="B3" s="57"/>
      <c r="C3" s="57"/>
      <c r="D3" s="57"/>
      <c r="E3" s="57"/>
      <c r="F3" s="57"/>
      <c r="G3" s="57"/>
      <c r="H3" s="57"/>
      <c r="I3" s="57"/>
      <c r="J3" s="57"/>
      <c r="K3" s="58"/>
    </row>
    <row r="4" spans="1:15" ht="27" customHeight="1">
      <c r="A4" s="163" t="s">
        <v>1</v>
      </c>
      <c r="B4" s="164" t="s">
        <v>2</v>
      </c>
      <c r="C4" s="161" t="s">
        <v>3</v>
      </c>
      <c r="D4" s="161"/>
      <c r="E4" s="161" t="s">
        <v>4</v>
      </c>
      <c r="F4" s="161"/>
      <c r="G4" s="161" t="s">
        <v>5</v>
      </c>
      <c r="H4" s="161" t="s">
        <v>6</v>
      </c>
      <c r="I4" s="161" t="s">
        <v>7</v>
      </c>
      <c r="J4" s="161" t="s">
        <v>8</v>
      </c>
      <c r="K4" s="162" t="s">
        <v>9</v>
      </c>
    </row>
    <row r="5" spans="1:15" ht="38.25">
      <c r="A5" s="163"/>
      <c r="B5" s="164"/>
      <c r="C5" s="8" t="s">
        <v>10</v>
      </c>
      <c r="D5" s="8" t="s">
        <v>11</v>
      </c>
      <c r="E5" s="8" t="s">
        <v>10</v>
      </c>
      <c r="F5" s="9" t="s">
        <v>12</v>
      </c>
      <c r="G5" s="161"/>
      <c r="H5" s="161"/>
      <c r="I5" s="161"/>
      <c r="J5" s="161"/>
      <c r="K5" s="162"/>
    </row>
    <row r="6" spans="1:15" ht="25.5">
      <c r="A6" s="148">
        <v>1</v>
      </c>
      <c r="B6" s="149" t="s">
        <v>13</v>
      </c>
      <c r="C6" s="150">
        <v>0</v>
      </c>
      <c r="D6" s="150">
        <v>0</v>
      </c>
      <c r="E6" s="150">
        <v>0</v>
      </c>
      <c r="F6" s="150">
        <v>0</v>
      </c>
      <c r="G6" s="150">
        <v>0</v>
      </c>
      <c r="H6" s="150">
        <v>0</v>
      </c>
      <c r="I6" s="150">
        <v>0</v>
      </c>
      <c r="J6" s="150">
        <v>1</v>
      </c>
      <c r="K6" s="151"/>
    </row>
    <row r="7" spans="1:15" ht="25.5">
      <c r="A7" s="148">
        <f>A6+1</f>
        <v>2</v>
      </c>
      <c r="B7" s="149" t="s">
        <v>14</v>
      </c>
      <c r="C7" s="150">
        <v>0</v>
      </c>
      <c r="D7" s="150">
        <v>0</v>
      </c>
      <c r="E7" s="150">
        <v>0</v>
      </c>
      <c r="F7" s="150">
        <v>0</v>
      </c>
      <c r="G7" s="150">
        <v>0</v>
      </c>
      <c r="H7" s="150">
        <v>0</v>
      </c>
      <c r="I7" s="150">
        <v>0</v>
      </c>
      <c r="J7" s="150">
        <f>J6+1</f>
        <v>2</v>
      </c>
      <c r="K7" s="151"/>
    </row>
    <row r="8" spans="1:15" ht="38.25">
      <c r="A8" s="148">
        <f t="shared" ref="A8:A14" si="0">A7+1</f>
        <v>3</v>
      </c>
      <c r="B8" s="149" t="s">
        <v>15</v>
      </c>
      <c r="C8" s="150">
        <v>7</v>
      </c>
      <c r="D8" s="152">
        <f>F8</f>
        <v>8247295921.8325615</v>
      </c>
      <c r="E8" s="150">
        <v>7</v>
      </c>
      <c r="F8" s="153">
        <f>'Annexure 3'!D13</f>
        <v>8247295921.8325615</v>
      </c>
      <c r="G8" s="150">
        <v>0</v>
      </c>
      <c r="H8" s="150">
        <v>0</v>
      </c>
      <c r="I8" s="153">
        <v>0</v>
      </c>
      <c r="J8" s="150">
        <f t="shared" ref="J8:J14" si="1">J7+1</f>
        <v>3</v>
      </c>
      <c r="K8" s="151"/>
    </row>
    <row r="9" spans="1:15" ht="38.25">
      <c r="A9" s="148">
        <f t="shared" si="0"/>
        <v>4</v>
      </c>
      <c r="B9" s="149" t="s">
        <v>16</v>
      </c>
      <c r="C9" s="150">
        <v>0</v>
      </c>
      <c r="D9" s="150">
        <v>0</v>
      </c>
      <c r="E9" s="150">
        <v>0</v>
      </c>
      <c r="F9" s="150">
        <v>0</v>
      </c>
      <c r="G9" s="150">
        <v>0</v>
      </c>
      <c r="H9" s="150">
        <v>0</v>
      </c>
      <c r="I9" s="150">
        <v>0</v>
      </c>
      <c r="J9" s="150">
        <f t="shared" si="1"/>
        <v>4</v>
      </c>
      <c r="K9" s="151"/>
    </row>
    <row r="10" spans="1:15">
      <c r="A10" s="148">
        <f t="shared" si="0"/>
        <v>5</v>
      </c>
      <c r="B10" s="150" t="s">
        <v>17</v>
      </c>
      <c r="C10" s="150">
        <v>0</v>
      </c>
      <c r="D10" s="150">
        <v>0</v>
      </c>
      <c r="E10" s="150">
        <v>0</v>
      </c>
      <c r="F10" s="150">
        <v>0</v>
      </c>
      <c r="G10" s="150">
        <v>0</v>
      </c>
      <c r="H10" s="150">
        <v>0</v>
      </c>
      <c r="I10" s="150">
        <v>0</v>
      </c>
      <c r="J10" s="150">
        <f t="shared" si="1"/>
        <v>5</v>
      </c>
      <c r="K10" s="151"/>
    </row>
    <row r="11" spans="1:15">
      <c r="A11" s="148">
        <f t="shared" si="0"/>
        <v>6</v>
      </c>
      <c r="B11" s="150" t="s">
        <v>18</v>
      </c>
      <c r="C11" s="150">
        <v>0</v>
      </c>
      <c r="D11" s="150">
        <v>0</v>
      </c>
      <c r="E11" s="150">
        <v>0</v>
      </c>
      <c r="F11" s="150">
        <v>0</v>
      </c>
      <c r="G11" s="150">
        <v>0</v>
      </c>
      <c r="H11" s="150">
        <v>0</v>
      </c>
      <c r="I11" s="150">
        <v>0</v>
      </c>
      <c r="J11" s="150">
        <f t="shared" si="1"/>
        <v>6</v>
      </c>
      <c r="K11" s="151"/>
    </row>
    <row r="12" spans="1:15">
      <c r="A12" s="148">
        <f t="shared" si="0"/>
        <v>7</v>
      </c>
      <c r="B12" s="150" t="s">
        <v>19</v>
      </c>
      <c r="C12" s="150">
        <v>0</v>
      </c>
      <c r="D12" s="150">
        <v>0</v>
      </c>
      <c r="E12" s="150">
        <v>0</v>
      </c>
      <c r="F12" s="150">
        <v>0</v>
      </c>
      <c r="G12" s="150">
        <v>0</v>
      </c>
      <c r="H12" s="150">
        <v>0</v>
      </c>
      <c r="I12" s="150">
        <v>0</v>
      </c>
      <c r="J12" s="150">
        <f t="shared" si="1"/>
        <v>7</v>
      </c>
      <c r="K12" s="151"/>
    </row>
    <row r="13" spans="1:15" ht="25.5">
      <c r="A13" s="148">
        <f t="shared" si="0"/>
        <v>8</v>
      </c>
      <c r="B13" s="149" t="s">
        <v>20</v>
      </c>
      <c r="C13" s="150">
        <v>0</v>
      </c>
      <c r="D13" s="150">
        <v>0</v>
      </c>
      <c r="E13" s="150">
        <v>0</v>
      </c>
      <c r="F13" s="150">
        <v>0</v>
      </c>
      <c r="G13" s="150">
        <v>0</v>
      </c>
      <c r="H13" s="150">
        <v>0</v>
      </c>
      <c r="I13" s="150">
        <v>0</v>
      </c>
      <c r="J13" s="150">
        <f t="shared" si="1"/>
        <v>8</v>
      </c>
      <c r="K13" s="151"/>
    </row>
    <row r="14" spans="1:15" ht="25.5">
      <c r="A14" s="148">
        <f t="shared" si="0"/>
        <v>9</v>
      </c>
      <c r="B14" s="149" t="s">
        <v>21</v>
      </c>
      <c r="C14" s="150">
        <v>0</v>
      </c>
      <c r="D14" s="150">
        <v>0</v>
      </c>
      <c r="E14" s="150">
        <v>0</v>
      </c>
      <c r="F14" s="150">
        <v>0</v>
      </c>
      <c r="G14" s="150">
        <v>0</v>
      </c>
      <c r="H14" s="150">
        <v>0</v>
      </c>
      <c r="I14" s="150">
        <v>0</v>
      </c>
      <c r="J14" s="150">
        <f t="shared" si="1"/>
        <v>9</v>
      </c>
      <c r="K14" s="151"/>
    </row>
    <row r="15" spans="1:15" ht="13.5" thickBot="1">
      <c r="A15" s="154"/>
      <c r="B15" s="155" t="s">
        <v>22</v>
      </c>
      <c r="C15" s="156">
        <f>SUM(C6:C14)</f>
        <v>7</v>
      </c>
      <c r="D15" s="156"/>
      <c r="E15" s="156">
        <f>SUM(E8:E14)</f>
        <v>7</v>
      </c>
      <c r="F15" s="157">
        <f>SUM(F8:F14)</f>
        <v>8247295921.8325615</v>
      </c>
      <c r="G15" s="157"/>
      <c r="H15" s="157"/>
      <c r="I15" s="157">
        <f>SUM(I8:I14)</f>
        <v>0</v>
      </c>
      <c r="J15" s="156"/>
      <c r="K15" s="158"/>
    </row>
    <row r="22" spans="7:7">
      <c r="G22" s="159"/>
    </row>
  </sheetData>
  <sheetProtection algorithmName="SHA-512" hashValue="luPcyK1aVnuaH6UtygaxzShuXAcHeeaw8vq9acByTZNvFvQ1V3Td+0W3GKZm5nCGDLhK/2dTK85zLn+ku6ORpw==" saltValue="smm/aQM/RNtFMrmhJReyUQ==" spinCount="100000" sheet="1" formatCells="0" formatRows="0" insertColumns="0" insertRows="0" insertHyperlinks="0" deleteColumns="0" deleteRows="0"/>
  <mergeCells count="9">
    <mergeCell ref="J4:J5"/>
    <mergeCell ref="K4:K5"/>
    <mergeCell ref="C4:D4"/>
    <mergeCell ref="E4:F4"/>
    <mergeCell ref="A4:A5"/>
    <mergeCell ref="B4:B5"/>
    <mergeCell ref="G4:G5"/>
    <mergeCell ref="H4:H5"/>
    <mergeCell ref="I4:I5"/>
  </mergeCells>
  <printOptions gridLines="1"/>
  <pageMargins left="0.23622047244094491" right="0.23622047244094491" top="0.74803149606299213" bottom="0.74803149606299213" header="0.31496062992125984" footer="0.31496062992125984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51F17-6195-4923-997A-E11AB49E44A7}">
  <sheetPr>
    <pageSetUpPr fitToPage="1"/>
  </sheetPr>
  <dimension ref="A1:S22"/>
  <sheetViews>
    <sheetView view="pageBreakPreview" zoomScale="60" zoomScaleNormal="100" workbookViewId="0">
      <selection activeCell="G22" sqref="G22"/>
    </sheetView>
  </sheetViews>
  <sheetFormatPr defaultColWidth="13.7109375" defaultRowHeight="14.25"/>
  <cols>
    <col min="1" max="1" width="4.140625" style="10" customWidth="1"/>
    <col min="2" max="2" width="18" style="10" customWidth="1"/>
    <col min="3" max="3" width="11" style="10" customWidth="1"/>
    <col min="4" max="4" width="10.7109375" style="10" customWidth="1"/>
    <col min="5" max="5" width="11.85546875" style="10" customWidth="1"/>
    <col min="6" max="6" width="15.28515625" style="10" customWidth="1"/>
    <col min="7" max="7" width="10.7109375" style="10" customWidth="1"/>
    <col min="8" max="8" width="9.42578125" style="10" customWidth="1"/>
    <col min="9" max="9" width="14.85546875" style="10" customWidth="1"/>
    <col min="10" max="10" width="9.85546875" style="10" customWidth="1"/>
    <col min="11" max="11" width="16.85546875" style="10" customWidth="1"/>
    <col min="12" max="12" width="11.7109375" style="10" customWidth="1"/>
    <col min="13" max="13" width="9.140625" style="10" customWidth="1"/>
    <col min="14" max="14" width="13.42578125" style="10" customWidth="1"/>
    <col min="15" max="15" width="11.28515625" style="10" customWidth="1"/>
    <col min="16" max="16" width="16.140625" style="10" customWidth="1"/>
    <col min="17" max="17" width="10.5703125" style="10" customWidth="1"/>
    <col min="18" max="18" width="12.140625" style="10" customWidth="1"/>
    <col min="19" max="19" width="15.5703125" style="10" customWidth="1"/>
    <col min="20" max="16384" width="13.7109375" style="10"/>
  </cols>
  <sheetData>
    <row r="1" spans="1:19">
      <c r="A1" s="38" t="str">
        <f>'Main Sheet'!A1</f>
        <v>Name of the corporate debtor: Supreme Manor Wada Bhiwandi Infrastructure Private Limited;   Date of commencement of CIRP: 19th May 2023;   List of creditors as on: June 8, 2023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40"/>
    </row>
    <row r="2" spans="1:19" ht="15">
      <c r="A2" s="169" t="s">
        <v>82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1"/>
    </row>
    <row r="3" spans="1:19" ht="15.75" thickBot="1">
      <c r="A3" s="172" t="s">
        <v>81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4"/>
    </row>
    <row r="4" spans="1:19" s="11" customFormat="1" ht="15" customHeight="1">
      <c r="A4" s="177" t="s">
        <v>80</v>
      </c>
      <c r="B4" s="179" t="s">
        <v>79</v>
      </c>
      <c r="C4" s="175" t="s">
        <v>78</v>
      </c>
      <c r="D4" s="175"/>
      <c r="E4" s="175"/>
      <c r="F4" s="176"/>
      <c r="G4" s="175" t="s">
        <v>77</v>
      </c>
      <c r="H4" s="175"/>
      <c r="I4" s="175"/>
      <c r="J4" s="175"/>
      <c r="K4" s="175"/>
      <c r="L4" s="175"/>
      <c r="M4" s="175"/>
      <c r="N4" s="175"/>
      <c r="O4" s="165" t="s">
        <v>29</v>
      </c>
      <c r="P4" s="180" t="s">
        <v>76</v>
      </c>
      <c r="Q4" s="180" t="s">
        <v>75</v>
      </c>
      <c r="R4" s="165" t="s">
        <v>32</v>
      </c>
      <c r="S4" s="167" t="s">
        <v>74</v>
      </c>
    </row>
    <row r="5" spans="1:19" s="11" customFormat="1" ht="60">
      <c r="A5" s="178"/>
      <c r="B5" s="166"/>
      <c r="C5" s="30" t="s">
        <v>73</v>
      </c>
      <c r="D5" s="30" t="s">
        <v>72</v>
      </c>
      <c r="E5" s="30" t="s">
        <v>71</v>
      </c>
      <c r="F5" s="30" t="s">
        <v>70</v>
      </c>
      <c r="G5" s="30" t="s">
        <v>69</v>
      </c>
      <c r="H5" s="30" t="s">
        <v>68</v>
      </c>
      <c r="I5" s="30" t="s">
        <v>67</v>
      </c>
      <c r="J5" s="30" t="s">
        <v>66</v>
      </c>
      <c r="K5" s="30" t="s">
        <v>65</v>
      </c>
      <c r="L5" s="30" t="s">
        <v>64</v>
      </c>
      <c r="M5" s="30" t="s">
        <v>63</v>
      </c>
      <c r="N5" s="31" t="s">
        <v>62</v>
      </c>
      <c r="O5" s="166"/>
      <c r="P5" s="166"/>
      <c r="Q5" s="166"/>
      <c r="R5" s="166"/>
      <c r="S5" s="168"/>
    </row>
    <row r="6" spans="1:19" s="11" customFormat="1">
      <c r="A6" s="43"/>
      <c r="B6" s="12"/>
      <c r="C6" s="14"/>
      <c r="D6" s="13"/>
      <c r="E6" s="13"/>
      <c r="F6" s="13"/>
      <c r="G6" s="13"/>
      <c r="H6" s="13"/>
      <c r="I6" s="13"/>
      <c r="J6" s="12"/>
      <c r="K6" s="44"/>
      <c r="L6" s="13"/>
      <c r="M6" s="13"/>
      <c r="N6" s="13"/>
      <c r="O6" s="13"/>
      <c r="P6" s="13"/>
      <c r="Q6" s="44"/>
      <c r="R6" s="13"/>
      <c r="S6" s="45"/>
    </row>
    <row r="7" spans="1:19" s="11" customFormat="1">
      <c r="A7" s="43"/>
      <c r="B7" s="46" t="s">
        <v>138</v>
      </c>
      <c r="C7" s="46" t="s">
        <v>138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47" t="s">
        <v>138</v>
      </c>
    </row>
    <row r="8" spans="1:19" ht="15.75" thickBot="1">
      <c r="A8" s="48">
        <f>COUNT(A6)</f>
        <v>0</v>
      </c>
      <c r="B8" s="49" t="s">
        <v>22</v>
      </c>
      <c r="C8" s="49"/>
      <c r="D8" s="49"/>
      <c r="E8" s="49"/>
      <c r="F8" s="50">
        <f>SUM(F6)</f>
        <v>0</v>
      </c>
      <c r="G8" s="50"/>
      <c r="H8" s="50"/>
      <c r="I8" s="50">
        <f t="shared" ref="I8:S8" si="0">SUM(I6)</f>
        <v>0</v>
      </c>
      <c r="J8" s="49">
        <f t="shared" si="0"/>
        <v>0</v>
      </c>
      <c r="K8" s="50">
        <f t="shared" si="0"/>
        <v>0</v>
      </c>
      <c r="L8" s="49">
        <f t="shared" si="0"/>
        <v>0</v>
      </c>
      <c r="M8" s="49">
        <f t="shared" si="0"/>
        <v>0</v>
      </c>
      <c r="N8" s="49">
        <f t="shared" si="0"/>
        <v>0</v>
      </c>
      <c r="O8" s="49">
        <f t="shared" si="0"/>
        <v>0</v>
      </c>
      <c r="P8" s="49">
        <f t="shared" si="0"/>
        <v>0</v>
      </c>
      <c r="Q8" s="49">
        <f t="shared" si="0"/>
        <v>0</v>
      </c>
      <c r="R8" s="49">
        <f t="shared" si="0"/>
        <v>0</v>
      </c>
      <c r="S8" s="51">
        <f t="shared" si="0"/>
        <v>0</v>
      </c>
    </row>
    <row r="22" spans="7:7">
      <c r="G22" s="16"/>
    </row>
  </sheetData>
  <mergeCells count="11">
    <mergeCell ref="R4:R5"/>
    <mergeCell ref="S4:S5"/>
    <mergeCell ref="A2:S2"/>
    <mergeCell ref="A3:S3"/>
    <mergeCell ref="C4:F4"/>
    <mergeCell ref="G4:N4"/>
    <mergeCell ref="A4:A5"/>
    <mergeCell ref="B4:B5"/>
    <mergeCell ref="O4:O5"/>
    <mergeCell ref="P4:P5"/>
    <mergeCell ref="Q4:Q5"/>
  </mergeCells>
  <printOptions horizontalCentered="1"/>
  <pageMargins left="0.511811023622047" right="0.31496062992126" top="1.33858267716535" bottom="0.74803149606299202" header="0" footer="0"/>
  <pageSetup paperSize="5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4AFCA-82C0-46A0-8D45-A5A7A3476A31}">
  <sheetPr>
    <pageSetUpPr fitToPage="1"/>
  </sheetPr>
  <dimension ref="A1:AA824"/>
  <sheetViews>
    <sheetView zoomScale="84" zoomScaleNormal="84" zoomScaleSheetLayoutView="25" workbookViewId="0">
      <selection activeCell="G22" sqref="G22"/>
    </sheetView>
  </sheetViews>
  <sheetFormatPr defaultColWidth="13.7109375" defaultRowHeight="15" customHeight="1"/>
  <cols>
    <col min="1" max="1" width="4.140625" style="16" customWidth="1"/>
    <col min="2" max="2" width="52.140625" style="16" customWidth="1"/>
    <col min="3" max="3" width="12.140625" style="10" customWidth="1"/>
    <col min="4" max="4" width="18" style="10" customWidth="1"/>
    <col min="5" max="5" width="16.42578125" style="10" customWidth="1"/>
    <col min="6" max="6" width="18" style="10" customWidth="1"/>
    <col min="7" max="7" width="16.42578125" style="10" customWidth="1"/>
    <col min="8" max="8" width="15.28515625" style="10" customWidth="1"/>
    <col min="9" max="9" width="18" style="10" customWidth="1"/>
    <col min="10" max="10" width="12.5703125" style="16" customWidth="1"/>
    <col min="11" max="11" width="11.7109375" style="10" customWidth="1"/>
    <col min="12" max="12" width="10.7109375" style="10" customWidth="1"/>
    <col min="13" max="13" width="17.5703125" style="10" customWidth="1"/>
    <col min="14" max="14" width="9.5703125" style="10" customWidth="1"/>
    <col min="15" max="15" width="13.42578125" style="10" customWidth="1"/>
    <col min="16" max="16" width="9.5703125" style="10" customWidth="1"/>
    <col min="17" max="17" width="16.7109375" style="17" customWidth="1"/>
    <col min="18" max="18" width="12.5703125" style="10" customWidth="1"/>
    <col min="19" max="19" width="22.140625" style="10" customWidth="1"/>
    <col min="20" max="20" width="50.140625" style="10" customWidth="1"/>
    <col min="21" max="21" width="12.140625" style="10" customWidth="1"/>
    <col min="22" max="22" width="14" style="10" customWidth="1"/>
    <col min="23" max="23" width="122.140625" style="10" customWidth="1"/>
    <col min="24" max="24" width="23" style="10" customWidth="1"/>
    <col min="25" max="25" width="29.42578125" style="10" customWidth="1"/>
    <col min="26" max="26" width="20.7109375" style="10" customWidth="1"/>
    <col min="27" max="27" width="38.140625" style="16" customWidth="1"/>
    <col min="28" max="30" width="8.28515625" style="10" customWidth="1"/>
    <col min="31" max="16384" width="13.7109375" style="10"/>
  </cols>
  <sheetData>
    <row r="1" spans="1:27" ht="14.45" customHeight="1">
      <c r="A1" s="81" t="str">
        <f>'Main Sheet'!A1</f>
        <v>Name of the corporate debtor: Supreme Manor Wada Bhiwandi Infrastructure Private Limited;   Date of commencement of CIRP: 19th May 2023;   List of creditors as on: June 8, 2023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82"/>
      <c r="S1" s="29"/>
      <c r="T1" s="29"/>
    </row>
    <row r="2" spans="1:27" ht="14.25">
      <c r="A2" s="134" t="s">
        <v>139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1"/>
    </row>
    <row r="3" spans="1:27" s="27" customFormat="1" ht="14.1" customHeight="1">
      <c r="A3" s="83" t="s">
        <v>101</v>
      </c>
      <c r="B3" s="41" t="s">
        <v>100</v>
      </c>
      <c r="C3" s="66" t="s">
        <v>99</v>
      </c>
      <c r="D3" s="66"/>
      <c r="E3" s="66"/>
      <c r="F3" s="65"/>
      <c r="G3" s="66" t="s">
        <v>98</v>
      </c>
      <c r="H3" s="66"/>
      <c r="I3" s="66"/>
      <c r="J3" s="66"/>
      <c r="K3" s="66"/>
      <c r="L3" s="66"/>
      <c r="M3" s="66"/>
      <c r="N3" s="66" t="s">
        <v>97</v>
      </c>
      <c r="O3" s="66" t="s">
        <v>96</v>
      </c>
      <c r="P3" s="66" t="s">
        <v>95</v>
      </c>
      <c r="Q3" s="84" t="s">
        <v>94</v>
      </c>
      <c r="R3" s="85" t="s">
        <v>93</v>
      </c>
      <c r="S3" s="181"/>
      <c r="T3" s="28"/>
      <c r="U3" s="182"/>
      <c r="V3" s="182"/>
      <c r="W3" s="182"/>
      <c r="X3" s="182"/>
      <c r="Y3" s="181"/>
      <c r="Z3" s="181"/>
      <c r="AA3" s="181"/>
    </row>
    <row r="4" spans="1:27" s="11" customFormat="1" ht="56.45" customHeight="1">
      <c r="A4" s="64"/>
      <c r="B4" s="65"/>
      <c r="C4" s="66" t="s">
        <v>92</v>
      </c>
      <c r="D4" s="66" t="s">
        <v>91</v>
      </c>
      <c r="E4" s="66" t="s">
        <v>90</v>
      </c>
      <c r="F4" s="41" t="s">
        <v>89</v>
      </c>
      <c r="G4" s="66" t="s">
        <v>88</v>
      </c>
      <c r="H4" s="66" t="s">
        <v>87</v>
      </c>
      <c r="I4" s="41" t="s">
        <v>86</v>
      </c>
      <c r="J4" s="66" t="s">
        <v>85</v>
      </c>
      <c r="K4" s="66" t="s">
        <v>84</v>
      </c>
      <c r="L4" s="66" t="s">
        <v>83</v>
      </c>
      <c r="M4" s="41" t="s">
        <v>62</v>
      </c>
      <c r="N4" s="65"/>
      <c r="O4" s="65"/>
      <c r="P4" s="65"/>
      <c r="Q4" s="67"/>
      <c r="R4" s="68"/>
      <c r="S4" s="181"/>
      <c r="T4" s="26"/>
      <c r="U4" s="182"/>
      <c r="V4" s="182"/>
      <c r="W4" s="182"/>
      <c r="X4" s="182"/>
      <c r="Y4" s="181"/>
      <c r="Z4" s="181"/>
      <c r="AA4" s="181"/>
    </row>
    <row r="5" spans="1:27">
      <c r="A5" s="69"/>
      <c r="B5" s="70" t="s">
        <v>138</v>
      </c>
      <c r="C5" s="70" t="s">
        <v>138</v>
      </c>
      <c r="D5" s="62">
        <v>0</v>
      </c>
      <c r="E5" s="62">
        <v>0</v>
      </c>
      <c r="F5" s="62">
        <v>0</v>
      </c>
      <c r="G5" s="62">
        <v>0</v>
      </c>
      <c r="H5" s="62">
        <v>0</v>
      </c>
      <c r="I5" s="62">
        <v>0</v>
      </c>
      <c r="J5" s="62">
        <v>0</v>
      </c>
      <c r="K5" s="62">
        <v>0</v>
      </c>
      <c r="L5" s="62">
        <v>0</v>
      </c>
      <c r="M5" s="62">
        <v>0</v>
      </c>
      <c r="N5" s="62">
        <v>0</v>
      </c>
      <c r="O5" s="62">
        <v>0</v>
      </c>
      <c r="P5" s="62">
        <v>0</v>
      </c>
      <c r="Q5" s="62">
        <v>0</v>
      </c>
      <c r="R5" s="71">
        <v>0</v>
      </c>
      <c r="S5" s="52" t="s">
        <v>138</v>
      </c>
      <c r="T5" s="21"/>
      <c r="U5" s="20"/>
      <c r="V5" s="16"/>
      <c r="W5" s="18"/>
      <c r="X5" s="24"/>
      <c r="Y5" s="25"/>
      <c r="Z5" s="18"/>
      <c r="AA5" s="18"/>
    </row>
    <row r="6" spans="1:27" s="16" customFormat="1" ht="15.75" thickBot="1">
      <c r="A6" s="72"/>
      <c r="B6" s="73"/>
      <c r="C6" s="74"/>
      <c r="D6" s="75"/>
      <c r="E6" s="75"/>
      <c r="F6" s="76"/>
      <c r="G6" s="75"/>
      <c r="H6" s="76"/>
      <c r="I6" s="76"/>
      <c r="J6" s="73"/>
      <c r="K6" s="73"/>
      <c r="L6" s="73"/>
      <c r="M6" s="77"/>
      <c r="N6" s="78"/>
      <c r="O6" s="78"/>
      <c r="P6" s="78"/>
      <c r="Q6" s="79"/>
      <c r="R6" s="80"/>
      <c r="S6" s="23"/>
      <c r="T6" s="21"/>
      <c r="U6" s="20"/>
      <c r="W6" s="18"/>
      <c r="X6" s="24"/>
      <c r="Z6" s="18"/>
      <c r="AA6" s="18"/>
    </row>
    <row r="7" spans="1:27" ht="15.75" customHeight="1">
      <c r="I7" s="19"/>
      <c r="L7" s="18"/>
    </row>
    <row r="8" spans="1:27" ht="15.75" customHeight="1">
      <c r="L8" s="18"/>
    </row>
    <row r="9" spans="1:27" ht="15.75" customHeight="1">
      <c r="L9" s="18"/>
    </row>
    <row r="10" spans="1:27" ht="15.75" customHeight="1">
      <c r="L10" s="18"/>
    </row>
    <row r="11" spans="1:27" ht="15.75" customHeight="1">
      <c r="L11" s="18"/>
    </row>
    <row r="12" spans="1:27" ht="15.75" customHeight="1">
      <c r="L12" s="18"/>
    </row>
    <row r="13" spans="1:27" ht="15.75" customHeight="1">
      <c r="L13" s="18"/>
    </row>
    <row r="14" spans="1:27" ht="15.75" customHeight="1">
      <c r="L14" s="18"/>
    </row>
    <row r="15" spans="1:27" ht="15.75" customHeight="1">
      <c r="L15" s="18"/>
    </row>
    <row r="16" spans="1:27" ht="15.75" customHeight="1">
      <c r="L16" s="18"/>
    </row>
    <row r="17" spans="7:12" ht="15.75" customHeight="1">
      <c r="L17" s="18"/>
    </row>
    <row r="18" spans="7:12" ht="15.75" customHeight="1"/>
    <row r="19" spans="7:12" ht="15.75" customHeight="1"/>
    <row r="20" spans="7:12" ht="15.75" customHeight="1"/>
    <row r="21" spans="7:12" ht="15.75" customHeight="1"/>
    <row r="22" spans="7:12" ht="15.75" customHeight="1">
      <c r="G22" s="16"/>
    </row>
    <row r="23" spans="7:12" ht="15.75" customHeight="1"/>
    <row r="24" spans="7:12" ht="15.75" customHeight="1"/>
    <row r="25" spans="7:12" ht="15.75" customHeight="1"/>
    <row r="26" spans="7:12" ht="15.75" customHeight="1"/>
    <row r="27" spans="7:12" ht="15.75" customHeight="1"/>
    <row r="28" spans="7:12" ht="15.75" customHeight="1"/>
    <row r="29" spans="7:12" ht="15.75" customHeight="1"/>
    <row r="30" spans="7:12" ht="15.75" customHeight="1"/>
    <row r="31" spans="7:12" ht="15.75" customHeight="1"/>
    <row r="32" spans="7:1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</sheetData>
  <mergeCells count="8">
    <mergeCell ref="Y3:Y4"/>
    <mergeCell ref="Z3:Z4"/>
    <mergeCell ref="AA3:AA4"/>
    <mergeCell ref="S3:S4"/>
    <mergeCell ref="U3:U4"/>
    <mergeCell ref="V3:V4"/>
    <mergeCell ref="W3:W4"/>
    <mergeCell ref="X3:X4"/>
  </mergeCells>
  <printOptions horizontalCentered="1" gridLines="1"/>
  <pageMargins left="3.937007874015748E-2" right="3.937007874015748E-2" top="0.74803149606299213" bottom="0.74803149606299213" header="0.31496062992125984" footer="0.31496062992125984"/>
  <pageSetup paperSize="5" scale="61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2"/>
  <sheetViews>
    <sheetView topLeftCell="G4" zoomScale="93" zoomScaleNormal="93" zoomScalePageLayoutView="75" workbookViewId="0">
      <selection activeCell="O10" sqref="O10"/>
    </sheetView>
  </sheetViews>
  <sheetFormatPr defaultColWidth="8.7109375" defaultRowHeight="15"/>
  <cols>
    <col min="1" max="1" width="8.85546875" style="1" customWidth="1"/>
    <col min="2" max="2" width="18.85546875" style="1" customWidth="1"/>
    <col min="3" max="3" width="11" style="1" customWidth="1"/>
    <col min="4" max="4" width="17.42578125" style="1" customWidth="1"/>
    <col min="5" max="5" width="15.42578125" style="1" customWidth="1"/>
    <col min="6" max="6" width="20" style="1" customWidth="1"/>
    <col min="7" max="7" width="14.140625" style="1" customWidth="1"/>
    <col min="8" max="8" width="10.42578125" style="1" customWidth="1"/>
    <col min="9" max="10" width="8.7109375" style="1"/>
    <col min="11" max="11" width="9.5703125" style="1" customWidth="1"/>
    <col min="12" max="12" width="14.7109375" style="1" customWidth="1"/>
    <col min="13" max="13" width="8.7109375" style="1"/>
    <col min="14" max="14" width="15.42578125" style="1" customWidth="1"/>
    <col min="15" max="15" width="61.5703125" style="1" customWidth="1"/>
    <col min="16" max="16" width="8.7109375" style="1"/>
    <col min="17" max="17" width="12.42578125" style="2" customWidth="1"/>
    <col min="18" max="16384" width="8.7109375" style="1"/>
  </cols>
  <sheetData>
    <row r="1" spans="1:20" ht="15.75" thickBot="1">
      <c r="A1" s="183" t="s">
        <v>23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</row>
    <row r="2" spans="1:20" ht="27.6" customHeight="1" thickBot="1">
      <c r="A2" s="37" t="s">
        <v>137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20" ht="15.75" thickBot="1">
      <c r="A3" s="184" t="s">
        <v>24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6"/>
    </row>
    <row r="4" spans="1:20" ht="57.95" customHeight="1">
      <c r="A4" s="192" t="s">
        <v>25</v>
      </c>
      <c r="B4" s="194" t="s">
        <v>26</v>
      </c>
      <c r="C4" s="187" t="s">
        <v>27</v>
      </c>
      <c r="D4" s="188"/>
      <c r="E4" s="189" t="s">
        <v>28</v>
      </c>
      <c r="F4" s="190"/>
      <c r="G4" s="190"/>
      <c r="H4" s="190"/>
      <c r="I4" s="190"/>
      <c r="J4" s="191"/>
      <c r="K4" s="194" t="s">
        <v>29</v>
      </c>
      <c r="L4" s="194" t="s">
        <v>30</v>
      </c>
      <c r="M4" s="194" t="s">
        <v>31</v>
      </c>
      <c r="N4" s="194" t="s">
        <v>32</v>
      </c>
      <c r="O4" s="196" t="s">
        <v>33</v>
      </c>
    </row>
    <row r="5" spans="1:20" ht="62.1" customHeight="1">
      <c r="A5" s="193"/>
      <c r="B5" s="195"/>
      <c r="C5" s="5" t="s">
        <v>34</v>
      </c>
      <c r="D5" s="5" t="s">
        <v>35</v>
      </c>
      <c r="E5" s="5" t="s">
        <v>141</v>
      </c>
      <c r="F5" s="5" t="s">
        <v>36</v>
      </c>
      <c r="G5" s="5" t="s">
        <v>37</v>
      </c>
      <c r="H5" s="5" t="s">
        <v>38</v>
      </c>
      <c r="I5" s="5" t="s">
        <v>39</v>
      </c>
      <c r="J5" s="5" t="s">
        <v>40</v>
      </c>
      <c r="K5" s="195"/>
      <c r="L5" s="195"/>
      <c r="M5" s="195"/>
      <c r="N5" s="195"/>
      <c r="O5" s="197"/>
    </row>
    <row r="6" spans="1:20">
      <c r="A6" s="139">
        <v>1</v>
      </c>
      <c r="B6" s="140" t="s">
        <v>41</v>
      </c>
      <c r="C6" s="141">
        <v>45085</v>
      </c>
      <c r="D6" s="142">
        <v>2490639613.5100002</v>
      </c>
      <c r="E6" s="142">
        <f t="shared" ref="E6:E12" si="0">+D6</f>
        <v>2490639613.5100002</v>
      </c>
      <c r="F6" s="143" t="s">
        <v>42</v>
      </c>
      <c r="G6" s="140"/>
      <c r="H6" s="140"/>
      <c r="I6" s="143" t="s">
        <v>43</v>
      </c>
      <c r="J6" s="144">
        <f t="shared" ref="J6:J12" si="1">D6/D$13*100</f>
        <v>30.199469463884309</v>
      </c>
      <c r="K6" s="140"/>
      <c r="L6" s="140"/>
      <c r="M6" s="140"/>
      <c r="N6" s="142">
        <v>0</v>
      </c>
      <c r="O6" s="145"/>
      <c r="T6" s="4"/>
    </row>
    <row r="7" spans="1:20">
      <c r="A7" s="139">
        <f t="shared" ref="A7:A12" si="2">+A6+1</f>
        <v>2</v>
      </c>
      <c r="B7" s="140" t="s">
        <v>44</v>
      </c>
      <c r="C7" s="141">
        <v>45077</v>
      </c>
      <c r="D7" s="142">
        <v>1335758156.27</v>
      </c>
      <c r="E7" s="146">
        <f t="shared" si="0"/>
        <v>1335758156.27</v>
      </c>
      <c r="F7" s="143" t="s">
        <v>42</v>
      </c>
      <c r="G7" s="143"/>
      <c r="H7" s="143"/>
      <c r="I7" s="143" t="s">
        <v>43</v>
      </c>
      <c r="J7" s="144">
        <f t="shared" si="1"/>
        <v>16.196316573701804</v>
      </c>
      <c r="K7" s="140"/>
      <c r="L7" s="140"/>
      <c r="M7" s="140"/>
      <c r="N7" s="142">
        <v>0</v>
      </c>
      <c r="O7" s="145"/>
      <c r="T7" s="4"/>
    </row>
    <row r="8" spans="1:20" ht="45">
      <c r="A8" s="139">
        <f t="shared" si="2"/>
        <v>3</v>
      </c>
      <c r="B8" s="147" t="s">
        <v>45</v>
      </c>
      <c r="C8" s="141">
        <v>45077</v>
      </c>
      <c r="D8" s="142">
        <v>1225319331</v>
      </c>
      <c r="E8" s="142">
        <f t="shared" si="0"/>
        <v>1225319331</v>
      </c>
      <c r="F8" s="143" t="s">
        <v>42</v>
      </c>
      <c r="G8" s="140"/>
      <c r="H8" s="140"/>
      <c r="I8" s="143" t="s">
        <v>43</v>
      </c>
      <c r="J8" s="144">
        <f t="shared" si="1"/>
        <v>14.857225236168464</v>
      </c>
      <c r="K8" s="140"/>
      <c r="L8" s="140"/>
      <c r="M8" s="140"/>
      <c r="N8" s="142">
        <v>0</v>
      </c>
      <c r="O8" s="145"/>
      <c r="T8" s="4"/>
    </row>
    <row r="9" spans="1:20">
      <c r="A9" s="139">
        <f t="shared" si="2"/>
        <v>4</v>
      </c>
      <c r="B9" s="140" t="s">
        <v>46</v>
      </c>
      <c r="C9" s="141">
        <v>45079</v>
      </c>
      <c r="D9" s="142">
        <v>1050342053.87256</v>
      </c>
      <c r="E9" s="142">
        <f t="shared" si="0"/>
        <v>1050342053.87256</v>
      </c>
      <c r="F9" s="143" t="s">
        <v>42</v>
      </c>
      <c r="G9" s="140"/>
      <c r="H9" s="140"/>
      <c r="I9" s="143" t="s">
        <v>43</v>
      </c>
      <c r="J9" s="144">
        <f t="shared" si="1"/>
        <v>12.735593142620891</v>
      </c>
      <c r="K9" s="140"/>
      <c r="L9" s="140"/>
      <c r="M9" s="140"/>
      <c r="N9" s="142">
        <v>0</v>
      </c>
      <c r="O9" s="145"/>
      <c r="T9" s="4"/>
    </row>
    <row r="10" spans="1:20">
      <c r="A10" s="139">
        <f t="shared" si="2"/>
        <v>5</v>
      </c>
      <c r="B10" s="140" t="s">
        <v>47</v>
      </c>
      <c r="C10" s="141">
        <v>45072</v>
      </c>
      <c r="D10" s="142">
        <v>979645637.76999998</v>
      </c>
      <c r="E10" s="142">
        <f t="shared" si="0"/>
        <v>979645637.76999998</v>
      </c>
      <c r="F10" s="143" t="s">
        <v>42</v>
      </c>
      <c r="G10" s="140"/>
      <c r="H10" s="140"/>
      <c r="I10" s="143" t="s">
        <v>43</v>
      </c>
      <c r="J10" s="144">
        <f t="shared" si="1"/>
        <v>11.878385922550009</v>
      </c>
      <c r="K10" s="140"/>
      <c r="L10" s="140"/>
      <c r="M10" s="140"/>
      <c r="N10" s="142">
        <v>0</v>
      </c>
      <c r="O10" s="145"/>
      <c r="T10" s="4"/>
    </row>
    <row r="11" spans="1:20">
      <c r="A11" s="139">
        <f t="shared" si="2"/>
        <v>6</v>
      </c>
      <c r="B11" s="140" t="s">
        <v>48</v>
      </c>
      <c r="C11" s="141">
        <v>45076</v>
      </c>
      <c r="D11" s="142">
        <v>870027562.58000004</v>
      </c>
      <c r="E11" s="142">
        <f t="shared" si="0"/>
        <v>870027562.58000004</v>
      </c>
      <c r="F11" s="143" t="s">
        <v>42</v>
      </c>
      <c r="G11" s="140"/>
      <c r="H11" s="140"/>
      <c r="I11" s="143" t="s">
        <v>43</v>
      </c>
      <c r="J11" s="144">
        <f t="shared" si="1"/>
        <v>10.549246332689838</v>
      </c>
      <c r="K11" s="140"/>
      <c r="L11" s="140"/>
      <c r="M11" s="140"/>
      <c r="N11" s="142">
        <v>0</v>
      </c>
      <c r="O11" s="145"/>
      <c r="T11" s="4"/>
    </row>
    <row r="12" spans="1:20">
      <c r="A12" s="139">
        <f t="shared" si="2"/>
        <v>7</v>
      </c>
      <c r="B12" s="140" t="s">
        <v>49</v>
      </c>
      <c r="C12" s="141">
        <v>45079</v>
      </c>
      <c r="D12" s="142">
        <v>295563566.82999998</v>
      </c>
      <c r="E12" s="142">
        <f t="shared" si="0"/>
        <v>295563566.82999998</v>
      </c>
      <c r="F12" s="143" t="s">
        <v>42</v>
      </c>
      <c r="G12" s="140"/>
      <c r="H12" s="140"/>
      <c r="I12" s="143" t="s">
        <v>43</v>
      </c>
      <c r="J12" s="144">
        <f t="shared" si="1"/>
        <v>3.5837633283846726</v>
      </c>
      <c r="K12" s="140"/>
      <c r="L12" s="140"/>
      <c r="M12" s="140"/>
      <c r="N12" s="142">
        <v>0</v>
      </c>
      <c r="O12" s="145"/>
      <c r="T12" s="4"/>
    </row>
    <row r="13" spans="1:20" ht="15.75" thickBot="1">
      <c r="A13" s="129"/>
      <c r="B13" s="130" t="s">
        <v>22</v>
      </c>
      <c r="C13" s="130"/>
      <c r="D13" s="131">
        <f>+SUM(D6:D12)</f>
        <v>8247295921.8325615</v>
      </c>
      <c r="E13" s="132">
        <f>+SUM(E6:E12)</f>
        <v>8247295921.8325615</v>
      </c>
      <c r="F13" s="130"/>
      <c r="G13" s="130"/>
      <c r="H13" s="130"/>
      <c r="I13" s="130"/>
      <c r="J13" s="131">
        <f>+SUM(J6:J12)</f>
        <v>99.999999999999986</v>
      </c>
      <c r="K13" s="130"/>
      <c r="L13" s="130"/>
      <c r="M13" s="130"/>
      <c r="N13" s="131">
        <f>+SUM(N6:N12)</f>
        <v>0</v>
      </c>
      <c r="O13" s="133"/>
    </row>
    <row r="15" spans="1:20">
      <c r="D15" s="3"/>
      <c r="L15" s="3"/>
    </row>
    <row r="22" spans="7:7">
      <c r="G22" s="160"/>
    </row>
  </sheetData>
  <mergeCells count="11">
    <mergeCell ref="A1:O1"/>
    <mergeCell ref="A3:O3"/>
    <mergeCell ref="C4:D4"/>
    <mergeCell ref="E4:J4"/>
    <mergeCell ref="A4:A5"/>
    <mergeCell ref="B4:B5"/>
    <mergeCell ref="K4:K5"/>
    <mergeCell ref="L4:L5"/>
    <mergeCell ref="M4:M5"/>
    <mergeCell ref="N4:N5"/>
    <mergeCell ref="O4:O5"/>
  </mergeCells>
  <printOptions gridLines="1"/>
  <pageMargins left="0.23622047244094491" right="0.23622047244094491" top="0.74803149606299213" bottom="0.74803149606299213" header="0.31496062992125984" footer="0.31496062992125984"/>
  <pageSetup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85C85-FD84-485F-B26F-551D063C4D9E}">
  <sheetPr>
    <pageSetUpPr fitToPage="1"/>
  </sheetPr>
  <dimension ref="A1:S22"/>
  <sheetViews>
    <sheetView view="pageBreakPreview" zoomScale="60" zoomScaleNormal="100" workbookViewId="0">
      <selection activeCell="G22" sqref="G22"/>
    </sheetView>
  </sheetViews>
  <sheetFormatPr defaultColWidth="13.7109375" defaultRowHeight="14.25"/>
  <cols>
    <col min="1" max="1" width="4.140625" style="10" customWidth="1"/>
    <col min="2" max="2" width="14.7109375" style="10" customWidth="1"/>
    <col min="3" max="3" width="12.5703125" style="10" customWidth="1"/>
    <col min="4" max="5" width="10.7109375" style="10" customWidth="1"/>
    <col min="6" max="6" width="16.140625" style="10" customWidth="1"/>
    <col min="7" max="7" width="17.28515625" style="10" customWidth="1"/>
    <col min="8" max="8" width="16.42578125" style="10" customWidth="1"/>
    <col min="9" max="9" width="16.140625" style="10" customWidth="1"/>
    <col min="10" max="10" width="13.42578125" style="10" customWidth="1"/>
    <col min="11" max="11" width="13.7109375" style="10" customWidth="1"/>
    <col min="12" max="12" width="11" style="10" customWidth="1"/>
    <col min="13" max="13" width="9.85546875" style="10" customWidth="1"/>
    <col min="14" max="14" width="11" style="10" customWidth="1"/>
    <col min="15" max="15" width="13.140625" style="10" customWidth="1"/>
    <col min="16" max="16" width="12.5703125" style="10" customWidth="1"/>
    <col min="17" max="17" width="13.7109375" style="10" customWidth="1"/>
    <col min="18" max="18" width="15.5703125" style="10" customWidth="1"/>
    <col min="19" max="19" width="8.28515625" style="10" customWidth="1"/>
    <col min="20" max="16384" width="13.7109375" style="10"/>
  </cols>
  <sheetData>
    <row r="1" spans="1:19">
      <c r="A1" s="81" t="str">
        <f>'Main Sheet'!A1</f>
        <v>Name of the corporate debtor: Supreme Manor Wada Bhiwandi Infrastructure Private Limited;   Date of commencement of CIRP: 19th May 2023;   List of creditors as on: June 8, 2023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82"/>
    </row>
    <row r="2" spans="1:19" ht="15">
      <c r="A2" s="98" t="s">
        <v>108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9"/>
    </row>
    <row r="3" spans="1:19" ht="15">
      <c r="A3" s="100" t="s">
        <v>102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101"/>
    </row>
    <row r="4" spans="1:19" s="11" customFormat="1" ht="15" customHeight="1">
      <c r="A4" s="102" t="s">
        <v>80</v>
      </c>
      <c r="B4" s="92" t="s">
        <v>79</v>
      </c>
      <c r="C4" s="92" t="s">
        <v>78</v>
      </c>
      <c r="D4" s="92"/>
      <c r="E4" s="92"/>
      <c r="F4" s="65"/>
      <c r="G4" s="92" t="s">
        <v>77</v>
      </c>
      <c r="H4" s="92"/>
      <c r="I4" s="92"/>
      <c r="J4" s="92"/>
      <c r="K4" s="92"/>
      <c r="L4" s="92"/>
      <c r="M4" s="92"/>
      <c r="N4" s="92" t="s">
        <v>107</v>
      </c>
      <c r="O4" s="92" t="s">
        <v>106</v>
      </c>
      <c r="P4" s="92" t="s">
        <v>75</v>
      </c>
      <c r="Q4" s="92" t="s">
        <v>105</v>
      </c>
      <c r="R4" s="103" t="s">
        <v>74</v>
      </c>
    </row>
    <row r="5" spans="1:19" s="11" customFormat="1" ht="45">
      <c r="A5" s="64"/>
      <c r="B5" s="65"/>
      <c r="C5" s="92" t="s">
        <v>73</v>
      </c>
      <c r="D5" s="92" t="s">
        <v>72</v>
      </c>
      <c r="E5" s="92" t="s">
        <v>71</v>
      </c>
      <c r="F5" s="92" t="s">
        <v>70</v>
      </c>
      <c r="G5" s="92" t="s">
        <v>69</v>
      </c>
      <c r="H5" s="92" t="s">
        <v>104</v>
      </c>
      <c r="I5" s="92" t="s">
        <v>67</v>
      </c>
      <c r="J5" s="92" t="s">
        <v>66</v>
      </c>
      <c r="K5" s="92" t="s">
        <v>64</v>
      </c>
      <c r="L5" s="92" t="s">
        <v>63</v>
      </c>
      <c r="M5" s="92" t="s">
        <v>103</v>
      </c>
      <c r="N5" s="65"/>
      <c r="O5" s="65"/>
      <c r="P5" s="65"/>
      <c r="Q5" s="65"/>
      <c r="R5" s="68"/>
    </row>
    <row r="6" spans="1:19">
      <c r="A6" s="104"/>
      <c r="B6" s="70" t="s">
        <v>138</v>
      </c>
      <c r="C6" s="70" t="s">
        <v>138</v>
      </c>
      <c r="D6" s="62">
        <v>0</v>
      </c>
      <c r="E6" s="62">
        <v>0</v>
      </c>
      <c r="F6" s="62">
        <v>0</v>
      </c>
      <c r="G6" s="62">
        <v>0</v>
      </c>
      <c r="H6" s="62">
        <v>0</v>
      </c>
      <c r="I6" s="62">
        <v>0</v>
      </c>
      <c r="J6" s="62">
        <v>0</v>
      </c>
      <c r="K6" s="62">
        <v>0</v>
      </c>
      <c r="L6" s="62">
        <v>0</v>
      </c>
      <c r="M6" s="62">
        <v>0</v>
      </c>
      <c r="N6" s="62">
        <v>0</v>
      </c>
      <c r="O6" s="62">
        <v>0</v>
      </c>
      <c r="P6" s="62">
        <v>0</v>
      </c>
      <c r="Q6" s="62">
        <v>0</v>
      </c>
      <c r="R6" s="71">
        <v>0</v>
      </c>
      <c r="S6" s="52" t="s">
        <v>138</v>
      </c>
    </row>
    <row r="7" spans="1:19">
      <c r="A7" s="104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71"/>
    </row>
    <row r="8" spans="1:19" ht="15" thickBot="1">
      <c r="A8" s="105"/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80"/>
    </row>
    <row r="9" spans="1:19" ht="15.75" thickBot="1">
      <c r="A9" s="87"/>
      <c r="B9" s="88" t="s">
        <v>22</v>
      </c>
      <c r="C9" s="88"/>
      <c r="D9" s="88"/>
      <c r="E9" s="88"/>
      <c r="F9" s="89">
        <f>SUM(F6:F8)</f>
        <v>0</v>
      </c>
      <c r="G9" s="89">
        <f t="shared" ref="G9:Q9" si="0">SUM(G6:G8)</f>
        <v>0</v>
      </c>
      <c r="H9" s="89">
        <f t="shared" si="0"/>
        <v>0</v>
      </c>
      <c r="I9" s="89">
        <f t="shared" si="0"/>
        <v>0</v>
      </c>
      <c r="J9" s="89">
        <f t="shared" si="0"/>
        <v>0</v>
      </c>
      <c r="K9" s="89">
        <f t="shared" si="0"/>
        <v>0</v>
      </c>
      <c r="L9" s="89">
        <f t="shared" si="0"/>
        <v>0</v>
      </c>
      <c r="M9" s="89">
        <f t="shared" si="0"/>
        <v>0</v>
      </c>
      <c r="N9" s="89">
        <f t="shared" si="0"/>
        <v>0</v>
      </c>
      <c r="O9" s="89">
        <f t="shared" si="0"/>
        <v>0</v>
      </c>
      <c r="P9" s="89">
        <f t="shared" si="0"/>
        <v>0</v>
      </c>
      <c r="Q9" s="89">
        <f t="shared" si="0"/>
        <v>0</v>
      </c>
      <c r="R9" s="88"/>
    </row>
    <row r="22" spans="7:7">
      <c r="G22" s="16"/>
    </row>
  </sheetData>
  <printOptions horizontalCentered="1"/>
  <pageMargins left="0.31496062992126" right="0.196850393700787" top="1.33858267716535" bottom="0.74803149606299202" header="0" footer="0"/>
  <pageSetup paperSize="5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0AEFA-22C7-47DD-84D1-784F8F01E1C2}">
  <sheetPr>
    <pageSetUpPr fitToPage="1"/>
  </sheetPr>
  <dimension ref="A1:R1000"/>
  <sheetViews>
    <sheetView view="pageBreakPreview" zoomScale="60" zoomScaleNormal="100" workbookViewId="0">
      <selection activeCell="G22" sqref="G22"/>
    </sheetView>
  </sheetViews>
  <sheetFormatPr defaultColWidth="13.7109375" defaultRowHeight="15" customHeight="1"/>
  <cols>
    <col min="1" max="1" width="8.28515625" style="10" customWidth="1"/>
    <col min="2" max="2" width="14.7109375" style="10" customWidth="1"/>
    <col min="3" max="3" width="22.7109375" style="10" customWidth="1"/>
    <col min="4" max="6" width="12.140625" style="10" customWidth="1"/>
    <col min="7" max="9" width="13.42578125" style="10" customWidth="1"/>
    <col min="10" max="10" width="20.85546875" style="10" customWidth="1"/>
    <col min="11" max="11" width="12.85546875" style="10" customWidth="1"/>
    <col min="12" max="12" width="15.85546875" style="10" customWidth="1"/>
    <col min="13" max="13" width="14.85546875" style="10" customWidth="1"/>
    <col min="14" max="14" width="12.85546875" style="10" customWidth="1"/>
    <col min="15" max="15" width="8" style="10" customWidth="1"/>
    <col min="16" max="16" width="13.7109375" style="10" customWidth="1"/>
    <col min="17" max="17" width="10.42578125" style="10" customWidth="1"/>
    <col min="18" max="18" width="17.5703125" style="10" hidden="1" customWidth="1"/>
    <col min="19" max="21" width="8.28515625" style="10" customWidth="1"/>
    <col min="22" max="16384" width="13.7109375" style="10"/>
  </cols>
  <sheetData>
    <row r="1" spans="1:18" ht="14.45" customHeight="1">
      <c r="A1" s="81" t="str">
        <f>'Main Sheet'!A1</f>
        <v>Name of the corporate debtor: Supreme Manor Wada Bhiwandi Infrastructure Private Limited;   Date of commencement of CIRP: 19th May 2023;   List of creditors as on: June 8, 2023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82"/>
      <c r="R1" s="122"/>
    </row>
    <row r="2" spans="1:18" ht="14.45" customHeight="1">
      <c r="A2" s="98" t="s">
        <v>114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9"/>
      <c r="R2" s="123"/>
    </row>
    <row r="3" spans="1:18" ht="14.45" customHeight="1">
      <c r="A3" s="100" t="s">
        <v>102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101"/>
      <c r="R3" s="124"/>
    </row>
    <row r="4" spans="1:18" ht="14.1" customHeight="1">
      <c r="A4" s="102" t="s">
        <v>80</v>
      </c>
      <c r="B4" s="92" t="s">
        <v>113</v>
      </c>
      <c r="C4" s="92" t="s">
        <v>112</v>
      </c>
      <c r="D4" s="92" t="s">
        <v>78</v>
      </c>
      <c r="E4" s="92"/>
      <c r="F4" s="92"/>
      <c r="G4" s="95"/>
      <c r="H4" s="95"/>
      <c r="I4" s="95"/>
      <c r="J4" s="92" t="s">
        <v>77</v>
      </c>
      <c r="K4" s="95"/>
      <c r="L4" s="95"/>
      <c r="M4" s="95"/>
      <c r="N4" s="92" t="s">
        <v>107</v>
      </c>
      <c r="O4" s="92" t="s">
        <v>111</v>
      </c>
      <c r="P4" s="92" t="s">
        <v>105</v>
      </c>
      <c r="Q4" s="103" t="s">
        <v>75</v>
      </c>
      <c r="R4" s="125" t="s">
        <v>74</v>
      </c>
    </row>
    <row r="5" spans="1:18" ht="30" customHeight="1">
      <c r="A5" s="106"/>
      <c r="B5" s="95"/>
      <c r="C5" s="95"/>
      <c r="D5" s="92" t="s">
        <v>73</v>
      </c>
      <c r="E5" s="92" t="s">
        <v>72</v>
      </c>
      <c r="F5" s="92" t="s">
        <v>71</v>
      </c>
      <c r="G5" s="92" t="s">
        <v>70</v>
      </c>
      <c r="H5" s="92" t="s">
        <v>69</v>
      </c>
      <c r="I5" s="92" t="s">
        <v>104</v>
      </c>
      <c r="J5" s="92" t="s">
        <v>67</v>
      </c>
      <c r="K5" s="93" t="s">
        <v>110</v>
      </c>
      <c r="L5" s="92" t="s">
        <v>63</v>
      </c>
      <c r="M5" s="92" t="s">
        <v>109</v>
      </c>
      <c r="N5" s="95"/>
      <c r="O5" s="95"/>
      <c r="P5" s="95"/>
      <c r="Q5" s="107"/>
      <c r="R5" s="126"/>
    </row>
    <row r="6" spans="1:18" ht="14.25">
      <c r="A6" s="104"/>
      <c r="B6" s="70" t="s">
        <v>138</v>
      </c>
      <c r="C6" s="70" t="s">
        <v>138</v>
      </c>
      <c r="D6" s="62">
        <v>0</v>
      </c>
      <c r="E6" s="62">
        <v>0</v>
      </c>
      <c r="F6" s="62">
        <v>0</v>
      </c>
      <c r="G6" s="62">
        <v>0</v>
      </c>
      <c r="H6" s="62">
        <v>0</v>
      </c>
      <c r="I6" s="62">
        <v>0</v>
      </c>
      <c r="J6" s="62">
        <v>0</v>
      </c>
      <c r="K6" s="62">
        <v>0</v>
      </c>
      <c r="L6" s="62">
        <v>0</v>
      </c>
      <c r="M6" s="62">
        <v>0</v>
      </c>
      <c r="N6" s="62">
        <v>0</v>
      </c>
      <c r="O6" s="62">
        <v>0</v>
      </c>
      <c r="P6" s="62">
        <v>0</v>
      </c>
      <c r="Q6" s="71">
        <v>0</v>
      </c>
      <c r="R6" s="86">
        <v>0</v>
      </c>
    </row>
    <row r="7" spans="1:18" ht="14.25">
      <c r="A7" s="104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71"/>
      <c r="R7" s="127"/>
    </row>
    <row r="8" spans="1:18" ht="14.25">
      <c r="A8" s="104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71"/>
      <c r="R8" s="128"/>
    </row>
    <row r="9" spans="1:18" thickBot="1">
      <c r="A9" s="105"/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80"/>
      <c r="R9" s="128"/>
    </row>
    <row r="10" spans="1:18" ht="15.75" thickBot="1">
      <c r="A10" s="135">
        <f>COUNT(A6:A9)</f>
        <v>0</v>
      </c>
      <c r="B10" s="136" t="s">
        <v>22</v>
      </c>
      <c r="C10" s="136"/>
      <c r="D10" s="136"/>
      <c r="E10" s="136"/>
      <c r="F10" s="136"/>
      <c r="G10" s="136">
        <f>SUM(G6:G9)</f>
        <v>0</v>
      </c>
      <c r="H10" s="136"/>
      <c r="I10" s="136"/>
      <c r="J10" s="136">
        <f>SUM(J6:J9)</f>
        <v>0</v>
      </c>
      <c r="K10" s="136"/>
      <c r="L10" s="136"/>
      <c r="M10" s="136">
        <f>SUM(M6:M9)</f>
        <v>0</v>
      </c>
      <c r="N10" s="136">
        <f>SUM(N6:N9)</f>
        <v>0</v>
      </c>
      <c r="O10" s="136">
        <f>SUM(O6:O9)</f>
        <v>0</v>
      </c>
      <c r="P10" s="136">
        <f>SUM(P6:P9)</f>
        <v>0</v>
      </c>
      <c r="Q10" s="137">
        <f>SUM(Q6:Q9)</f>
        <v>0</v>
      </c>
      <c r="R10" s="97"/>
    </row>
    <row r="21" spans="7:7" ht="15.75" customHeight="1"/>
    <row r="22" spans="7:7" ht="15.75" customHeight="1">
      <c r="G22" s="16"/>
    </row>
    <row r="23" spans="7:7" ht="15.75" customHeight="1"/>
    <row r="24" spans="7:7" ht="15.75" customHeight="1"/>
    <row r="25" spans="7:7" ht="15.75" customHeight="1"/>
    <row r="26" spans="7:7" ht="15.75" customHeight="1"/>
    <row r="27" spans="7:7" ht="15.75" customHeight="1"/>
    <row r="28" spans="7:7" ht="15.75" customHeight="1"/>
    <row r="29" spans="7:7" ht="15.75" customHeight="1"/>
    <row r="30" spans="7:7" ht="15.75" customHeight="1"/>
    <row r="31" spans="7:7" ht="15.75" customHeight="1"/>
    <row r="32" spans="7:7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left="0.511811023622047" right="0.511811023622047" top="1.33858267716535" bottom="0.74803149606299202" header="0.196850393700787" footer="0"/>
  <pageSetup paperSize="5" scale="7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A4650-F8D6-42B8-872E-7D8E8778FB16}">
  <sheetPr>
    <pageSetUpPr fitToPage="1"/>
  </sheetPr>
  <dimension ref="A1:R22"/>
  <sheetViews>
    <sheetView view="pageBreakPreview" zoomScale="60" zoomScaleNormal="100" workbookViewId="0">
      <selection activeCell="G22" sqref="G22"/>
    </sheetView>
  </sheetViews>
  <sheetFormatPr defaultColWidth="9.42578125" defaultRowHeight="14.25"/>
  <cols>
    <col min="1" max="2" width="9.42578125" style="10"/>
    <col min="3" max="3" width="12.5703125" style="10" customWidth="1"/>
    <col min="4" max="10" width="9.42578125" style="10"/>
    <col min="11" max="11" width="10.5703125" style="10" customWidth="1"/>
    <col min="12" max="16384" width="9.42578125" style="10"/>
  </cols>
  <sheetData>
    <row r="1" spans="1:18" ht="28.5">
      <c r="A1" s="81" t="str">
        <f>'Main Sheet'!A1</f>
        <v>Name of the corporate debtor: Supreme Manor Wada Bhiwandi Infrastructure Private Limited;   Date of commencement of CIRP: 19th May 2023;   List of creditors as on: June 8, 2023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82"/>
    </row>
    <row r="2" spans="1:18" ht="15">
      <c r="A2" s="100" t="s">
        <v>119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9"/>
    </row>
    <row r="3" spans="1:18" ht="15">
      <c r="A3" s="100" t="s">
        <v>102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101"/>
    </row>
    <row r="4" spans="1:18" ht="105">
      <c r="A4" s="102" t="s">
        <v>80</v>
      </c>
      <c r="B4" s="92" t="s">
        <v>113</v>
      </c>
      <c r="C4" s="93" t="s">
        <v>118</v>
      </c>
      <c r="D4" s="92" t="s">
        <v>78</v>
      </c>
      <c r="E4" s="92"/>
      <c r="F4" s="92"/>
      <c r="G4" s="65"/>
      <c r="H4" s="92" t="s">
        <v>77</v>
      </c>
      <c r="I4" s="92"/>
      <c r="J4" s="92"/>
      <c r="K4" s="92"/>
      <c r="L4" s="92"/>
      <c r="M4" s="92"/>
      <c r="N4" s="92" t="s">
        <v>107</v>
      </c>
      <c r="O4" s="92" t="s">
        <v>76</v>
      </c>
      <c r="P4" s="92" t="s">
        <v>105</v>
      </c>
      <c r="Q4" s="92" t="s">
        <v>75</v>
      </c>
      <c r="R4" s="103" t="s">
        <v>74</v>
      </c>
    </row>
    <row r="5" spans="1:18" ht="75">
      <c r="A5" s="64"/>
      <c r="B5" s="65"/>
      <c r="C5" s="65"/>
      <c r="D5" s="92" t="s">
        <v>73</v>
      </c>
      <c r="E5" s="92" t="s">
        <v>72</v>
      </c>
      <c r="F5" s="92" t="s">
        <v>71</v>
      </c>
      <c r="G5" s="92" t="s">
        <v>70</v>
      </c>
      <c r="H5" s="92" t="s">
        <v>69</v>
      </c>
      <c r="I5" s="92" t="s">
        <v>117</v>
      </c>
      <c r="J5" s="93" t="s">
        <v>116</v>
      </c>
      <c r="K5" s="93" t="s">
        <v>110</v>
      </c>
      <c r="L5" s="92" t="s">
        <v>63</v>
      </c>
      <c r="M5" s="92" t="s">
        <v>115</v>
      </c>
      <c r="N5" s="65"/>
      <c r="O5" s="65"/>
      <c r="P5" s="65"/>
      <c r="Q5" s="65"/>
      <c r="R5" s="68"/>
    </row>
    <row r="6" spans="1:18" s="11" customFormat="1">
      <c r="A6" s="104">
        <v>1</v>
      </c>
      <c r="B6" s="70" t="s">
        <v>138</v>
      </c>
      <c r="C6" s="70" t="s">
        <v>138</v>
      </c>
      <c r="D6" s="62">
        <v>0</v>
      </c>
      <c r="E6" s="62">
        <v>0</v>
      </c>
      <c r="F6" s="62">
        <v>0</v>
      </c>
      <c r="G6" s="62">
        <v>0</v>
      </c>
      <c r="H6" s="62">
        <v>0</v>
      </c>
      <c r="I6" s="62">
        <v>0</v>
      </c>
      <c r="J6" s="62">
        <v>0</v>
      </c>
      <c r="K6" s="62">
        <v>0</v>
      </c>
      <c r="L6" s="62">
        <v>0</v>
      </c>
      <c r="M6" s="62">
        <v>0</v>
      </c>
      <c r="N6" s="62">
        <v>0</v>
      </c>
      <c r="O6" s="62">
        <v>0</v>
      </c>
      <c r="P6" s="62">
        <v>0</v>
      </c>
      <c r="Q6" s="62">
        <v>0</v>
      </c>
      <c r="R6" s="71">
        <v>0</v>
      </c>
    </row>
    <row r="7" spans="1:18" ht="15">
      <c r="A7" s="98"/>
      <c r="B7" s="62"/>
      <c r="C7" s="90"/>
      <c r="D7" s="90"/>
      <c r="E7" s="90"/>
      <c r="F7" s="90"/>
      <c r="G7" s="96"/>
      <c r="H7" s="96"/>
      <c r="I7" s="96"/>
      <c r="J7" s="96"/>
      <c r="K7" s="90"/>
      <c r="L7" s="90"/>
      <c r="M7" s="90"/>
      <c r="N7" s="90"/>
      <c r="O7" s="90"/>
      <c r="P7" s="90"/>
      <c r="Q7" s="96"/>
      <c r="R7" s="99"/>
    </row>
    <row r="8" spans="1:18" ht="15" thickBot="1">
      <c r="A8" s="105"/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80"/>
    </row>
    <row r="9" spans="1:18">
      <c r="A9" s="86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</row>
    <row r="22" spans="7:7">
      <c r="G22" s="16"/>
    </row>
  </sheetData>
  <printOptions horizontalCentered="1"/>
  <pageMargins left="0.511811023622047" right="0.31496062992126" top="1.33858267716535" bottom="0.74803149606299202" header="0.31496062992126" footer="0.31496062992126"/>
  <pageSetup paperSize="5" scale="9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55150-DB5C-47BD-9D89-7C12421BDDD1}">
  <sheetPr>
    <pageSetUpPr fitToPage="1"/>
  </sheetPr>
  <dimension ref="A1:R820"/>
  <sheetViews>
    <sheetView view="pageBreakPreview" zoomScale="70" zoomScaleNormal="100" workbookViewId="0">
      <selection activeCell="G22" sqref="G22"/>
    </sheetView>
  </sheetViews>
  <sheetFormatPr defaultColWidth="13.7109375" defaultRowHeight="15" customHeight="1"/>
  <cols>
    <col min="1" max="1" width="4.140625" style="10" customWidth="1"/>
    <col min="2" max="2" width="14.85546875" style="10" customWidth="1"/>
    <col min="3" max="3" width="13.140625" style="10" customWidth="1"/>
    <col min="4" max="6" width="11" style="10" customWidth="1"/>
    <col min="7" max="7" width="16.140625" style="10" customWidth="1"/>
    <col min="8" max="8" width="25.140625" style="10" customWidth="1"/>
    <col min="9" max="9" width="24.85546875" style="10" customWidth="1"/>
    <col min="10" max="10" width="20.85546875" style="10" customWidth="1"/>
    <col min="11" max="11" width="12.5703125" style="10" customWidth="1"/>
    <col min="12" max="12" width="17.85546875" style="10" customWidth="1"/>
    <col min="13" max="13" width="21.85546875" style="10" customWidth="1"/>
    <col min="14" max="14" width="16.42578125" style="10" customWidth="1"/>
    <col min="15" max="15" width="16.85546875" style="10" customWidth="1"/>
    <col min="16" max="16" width="16.42578125" style="10" customWidth="1"/>
    <col min="17" max="17" width="14.140625" style="10" customWidth="1"/>
    <col min="18" max="18" width="15.5703125" style="10" customWidth="1"/>
    <col min="19" max="16384" width="13.7109375" style="10"/>
  </cols>
  <sheetData>
    <row r="1" spans="1:18" ht="14.45" customHeight="1">
      <c r="A1" s="81" t="str">
        <f>'Main Sheet'!A1</f>
        <v>Name of the corporate debtor: Supreme Manor Wada Bhiwandi Infrastructure Private Limited;   Date of commencement of CIRP: 19th May 2023;   List of creditors as on: June 8, 2023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82"/>
    </row>
    <row r="2" spans="1:18" ht="14.45" customHeight="1">
      <c r="A2" s="98" t="s">
        <v>126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9"/>
    </row>
    <row r="3" spans="1:18" ht="14.45" customHeight="1">
      <c r="A3" s="100" t="s">
        <v>102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101"/>
    </row>
    <row r="4" spans="1:18" s="33" customFormat="1" ht="14.1" customHeight="1">
      <c r="A4" s="102" t="s">
        <v>80</v>
      </c>
      <c r="B4" s="92" t="s">
        <v>125</v>
      </c>
      <c r="C4" s="95"/>
      <c r="D4" s="92" t="s">
        <v>78</v>
      </c>
      <c r="E4" s="92"/>
      <c r="F4" s="92"/>
      <c r="G4" s="95"/>
      <c r="H4" s="92" t="s">
        <v>77</v>
      </c>
      <c r="I4" s="92"/>
      <c r="J4" s="92"/>
      <c r="K4" s="92"/>
      <c r="L4" s="92"/>
      <c r="M4" s="92"/>
      <c r="N4" s="92" t="s">
        <v>107</v>
      </c>
      <c r="O4" s="92" t="s">
        <v>124</v>
      </c>
      <c r="P4" s="92" t="s">
        <v>75</v>
      </c>
      <c r="Q4" s="92" t="s">
        <v>105</v>
      </c>
      <c r="R4" s="103" t="s">
        <v>74</v>
      </c>
    </row>
    <row r="5" spans="1:18" s="32" customFormat="1" ht="45">
      <c r="A5" s="106"/>
      <c r="B5" s="92" t="s">
        <v>123</v>
      </c>
      <c r="C5" s="93" t="s">
        <v>122</v>
      </c>
      <c r="D5" s="92" t="s">
        <v>73</v>
      </c>
      <c r="E5" s="92" t="s">
        <v>72</v>
      </c>
      <c r="F5" s="92" t="s">
        <v>71</v>
      </c>
      <c r="G5" s="92" t="s">
        <v>70</v>
      </c>
      <c r="H5" s="92" t="s">
        <v>121</v>
      </c>
      <c r="I5" s="92" t="s">
        <v>68</v>
      </c>
      <c r="J5" s="92" t="s">
        <v>67</v>
      </c>
      <c r="K5" s="93" t="s">
        <v>36</v>
      </c>
      <c r="L5" s="92" t="s">
        <v>63</v>
      </c>
      <c r="M5" s="93" t="s">
        <v>120</v>
      </c>
      <c r="N5" s="95"/>
      <c r="O5" s="95"/>
      <c r="P5" s="95"/>
      <c r="Q5" s="95"/>
      <c r="R5" s="107"/>
    </row>
    <row r="6" spans="1:18" s="27" customFormat="1" ht="14.25">
      <c r="A6" s="104">
        <v>1</v>
      </c>
      <c r="B6" s="70" t="s">
        <v>138</v>
      </c>
      <c r="C6" s="70" t="s">
        <v>138</v>
      </c>
      <c r="D6" s="62">
        <v>0</v>
      </c>
      <c r="E6" s="62">
        <v>0</v>
      </c>
      <c r="F6" s="62">
        <v>0</v>
      </c>
      <c r="G6" s="62">
        <v>0</v>
      </c>
      <c r="H6" s="62">
        <v>0</v>
      </c>
      <c r="I6" s="62">
        <v>0</v>
      </c>
      <c r="J6" s="62">
        <v>0</v>
      </c>
      <c r="K6" s="62">
        <v>0</v>
      </c>
      <c r="L6" s="62">
        <v>0</v>
      </c>
      <c r="M6" s="62">
        <v>0</v>
      </c>
      <c r="N6" s="62">
        <v>0</v>
      </c>
      <c r="O6" s="62">
        <v>0</v>
      </c>
      <c r="P6" s="62">
        <v>0</v>
      </c>
      <c r="Q6" s="62">
        <v>0</v>
      </c>
      <c r="R6" s="71">
        <v>0</v>
      </c>
    </row>
    <row r="7" spans="1:18" ht="23.1" customHeight="1">
      <c r="A7" s="104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71"/>
    </row>
    <row r="8" spans="1:18" ht="14.25">
      <c r="A8" s="120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113"/>
    </row>
    <row r="9" spans="1:18" ht="15.75" thickBot="1">
      <c r="A9" s="48">
        <f>COUNT(A6:A8)</f>
        <v>1</v>
      </c>
      <c r="B9" s="49" t="s">
        <v>22</v>
      </c>
      <c r="C9" s="49"/>
      <c r="D9" s="49"/>
      <c r="E9" s="49"/>
      <c r="F9" s="49"/>
      <c r="G9" s="121">
        <f>SUM(G6:G8)</f>
        <v>0</v>
      </c>
      <c r="H9" s="121"/>
      <c r="I9" s="121"/>
      <c r="J9" s="49">
        <f>SUM(J6:J8)</f>
        <v>0</v>
      </c>
      <c r="K9" s="49">
        <f>SUM(K6:K7)</f>
        <v>0</v>
      </c>
      <c r="L9" s="49"/>
      <c r="M9" s="49">
        <f>SUM(M6:M7)</f>
        <v>0</v>
      </c>
      <c r="N9" s="49">
        <f>SUM(N6:N7)</f>
        <v>0</v>
      </c>
      <c r="O9" s="49">
        <f>SUM(O6:O7)</f>
        <v>0</v>
      </c>
      <c r="P9" s="49">
        <f>SUM(P6:P8)</f>
        <v>0</v>
      </c>
      <c r="Q9" s="119">
        <f>SUM(Q6:Q7)</f>
        <v>0</v>
      </c>
      <c r="R9" s="51"/>
    </row>
    <row r="10" spans="1:18" ht="15.75" customHeight="1"/>
    <row r="11" spans="1:18" ht="15.75" customHeight="1"/>
    <row r="12" spans="1:18" ht="15.75" customHeight="1"/>
    <row r="13" spans="1:18" ht="15.75" customHeight="1"/>
    <row r="14" spans="1:18" ht="15.75" customHeight="1"/>
    <row r="15" spans="1:18" ht="15.75" customHeight="1"/>
    <row r="16" spans="1:18" ht="15.75" customHeight="1"/>
    <row r="17" spans="7:7" ht="15.75" customHeight="1"/>
    <row r="18" spans="7:7" ht="15.75" customHeight="1"/>
    <row r="19" spans="7:7" ht="15.75" customHeight="1"/>
    <row r="20" spans="7:7" ht="15.75" customHeight="1"/>
    <row r="21" spans="7:7" ht="15.75" customHeight="1"/>
    <row r="22" spans="7:7" ht="15.75" customHeight="1">
      <c r="G22" s="16"/>
    </row>
    <row r="23" spans="7:7" ht="15.75" customHeight="1"/>
    <row r="24" spans="7:7" ht="15.75" customHeight="1"/>
    <row r="25" spans="7:7" ht="15.75" customHeight="1"/>
    <row r="26" spans="7:7" ht="15.75" customHeight="1"/>
    <row r="27" spans="7:7" ht="15.75" customHeight="1"/>
    <row r="28" spans="7:7" ht="15.75" customHeight="1"/>
    <row r="29" spans="7:7" ht="15.75" customHeight="1"/>
    <row r="30" spans="7:7" ht="15.75" customHeight="1"/>
    <row r="31" spans="7:7" ht="15.75" customHeight="1"/>
    <row r="32" spans="7:7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</sheetData>
  <printOptions horizontalCentered="1"/>
  <pageMargins left="0.511811023622047" right="0.31496062992126" top="1.33858267716535" bottom="0.74803149606299202" header="0" footer="0"/>
  <pageSetup paperSize="5" scale="5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A45EF-2A1B-4D47-87B1-0C03DAAFFB83}">
  <sheetPr>
    <pageSetUpPr fitToPage="1"/>
  </sheetPr>
  <dimension ref="A1:S22"/>
  <sheetViews>
    <sheetView view="pageBreakPreview" zoomScale="60" zoomScaleNormal="100" workbookViewId="0">
      <selection activeCell="G22" sqref="G22"/>
    </sheetView>
  </sheetViews>
  <sheetFormatPr defaultColWidth="13.7109375" defaultRowHeight="14.25"/>
  <cols>
    <col min="1" max="1" width="4.140625" style="10" customWidth="1"/>
    <col min="2" max="2" width="35" style="10" customWidth="1"/>
    <col min="3" max="3" width="11" style="10" customWidth="1"/>
    <col min="4" max="4" width="15.28515625" style="10" customWidth="1"/>
    <col min="5" max="5" width="12.42578125" style="10" customWidth="1"/>
    <col min="6" max="6" width="16.140625" style="10" customWidth="1"/>
    <col min="7" max="7" width="17.28515625" style="10" customWidth="1"/>
    <col min="8" max="9" width="16.140625" style="10" customWidth="1"/>
    <col min="10" max="10" width="18.5703125" style="10" customWidth="1"/>
    <col min="11" max="11" width="16.7109375" style="10" customWidth="1"/>
    <col min="12" max="12" width="11.7109375" style="10" customWidth="1"/>
    <col min="13" max="13" width="9.140625" style="10" customWidth="1"/>
    <col min="14" max="14" width="8.7109375" style="10" customWidth="1"/>
    <col min="15" max="15" width="10.5703125" style="10" customWidth="1"/>
    <col min="16" max="16" width="8.140625" style="10" customWidth="1"/>
    <col min="17" max="17" width="16.140625" style="10" customWidth="1"/>
    <col min="18" max="18" width="15" style="10" customWidth="1"/>
    <col min="19" max="19" width="15.5703125" style="10" customWidth="1"/>
    <col min="20" max="16384" width="13.7109375" style="10"/>
  </cols>
  <sheetData>
    <row r="1" spans="1:19" ht="14.45" customHeight="1">
      <c r="A1" s="81" t="str">
        <f>'Main Sheet'!A1</f>
        <v>Name of the corporate debtor: Supreme Manor Wada Bhiwandi Infrastructure Private Limited;   Date of commencement of CIRP: 19th May 2023;   List of creditors as on: June 8, 2023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108"/>
    </row>
    <row r="2" spans="1:19" ht="15">
      <c r="A2" s="138" t="s">
        <v>140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116"/>
    </row>
    <row r="3" spans="1:19" s="11" customFormat="1" ht="14.1" customHeight="1">
      <c r="A3" s="102" t="s">
        <v>80</v>
      </c>
      <c r="B3" s="92" t="s">
        <v>131</v>
      </c>
      <c r="C3" s="92" t="s">
        <v>78</v>
      </c>
      <c r="D3" s="92"/>
      <c r="E3" s="92"/>
      <c r="F3" s="65"/>
      <c r="G3" s="92" t="s">
        <v>77</v>
      </c>
      <c r="H3" s="92"/>
      <c r="I3" s="92"/>
      <c r="J3" s="92"/>
      <c r="K3" s="92"/>
      <c r="L3" s="92"/>
      <c r="M3" s="92"/>
      <c r="N3" s="92"/>
      <c r="O3" s="92" t="s">
        <v>107</v>
      </c>
      <c r="P3" s="93" t="s">
        <v>130</v>
      </c>
      <c r="Q3" s="92" t="s">
        <v>75</v>
      </c>
      <c r="R3" s="92" t="s">
        <v>105</v>
      </c>
      <c r="S3" s="117" t="s">
        <v>74</v>
      </c>
    </row>
    <row r="4" spans="1:19" s="11" customFormat="1" ht="60">
      <c r="A4" s="104"/>
      <c r="B4" s="65"/>
      <c r="C4" s="92" t="s">
        <v>73</v>
      </c>
      <c r="D4" s="92" t="s">
        <v>72</v>
      </c>
      <c r="E4" s="92" t="s">
        <v>129</v>
      </c>
      <c r="F4" s="92" t="s">
        <v>70</v>
      </c>
      <c r="G4" s="92" t="s">
        <v>121</v>
      </c>
      <c r="H4" s="92" t="s">
        <v>128</v>
      </c>
      <c r="I4" s="92" t="s">
        <v>67</v>
      </c>
      <c r="J4" s="92" t="s">
        <v>66</v>
      </c>
      <c r="K4" s="93" t="s">
        <v>37</v>
      </c>
      <c r="L4" s="92" t="s">
        <v>64</v>
      </c>
      <c r="M4" s="92" t="s">
        <v>63</v>
      </c>
      <c r="N4" s="93" t="s">
        <v>62</v>
      </c>
      <c r="O4" s="65"/>
      <c r="P4" s="65"/>
      <c r="Q4" s="65"/>
      <c r="R4" s="65"/>
      <c r="S4" s="42"/>
    </row>
    <row r="5" spans="1:19">
      <c r="A5" s="104"/>
      <c r="B5" s="70" t="s">
        <v>138</v>
      </c>
      <c r="C5" s="70" t="s">
        <v>138</v>
      </c>
      <c r="D5" s="62">
        <v>0</v>
      </c>
      <c r="E5" s="62">
        <v>0</v>
      </c>
      <c r="F5" s="62">
        <v>0</v>
      </c>
      <c r="G5" s="62">
        <v>0</v>
      </c>
      <c r="H5" s="62">
        <v>0</v>
      </c>
      <c r="I5" s="62">
        <v>0</v>
      </c>
      <c r="J5" s="62">
        <v>0</v>
      </c>
      <c r="K5" s="62">
        <v>0</v>
      </c>
      <c r="L5" s="62">
        <v>0</v>
      </c>
      <c r="M5" s="62">
        <v>0</v>
      </c>
      <c r="N5" s="62">
        <v>0</v>
      </c>
      <c r="O5" s="62">
        <v>0</v>
      </c>
      <c r="P5" s="62">
        <v>0</v>
      </c>
      <c r="Q5" s="62">
        <v>0</v>
      </c>
      <c r="R5" s="62">
        <v>0</v>
      </c>
      <c r="S5" s="113"/>
    </row>
    <row r="6" spans="1:19">
      <c r="A6" s="104"/>
      <c r="B6" s="62"/>
      <c r="C6" s="62"/>
      <c r="D6" s="62"/>
      <c r="E6" s="62"/>
      <c r="F6" s="94">
        <f>SUM(F5:F5)</f>
        <v>0</v>
      </c>
      <c r="G6" s="94">
        <f>SUM(G5:G5)</f>
        <v>0</v>
      </c>
      <c r="H6" s="94">
        <f>SUM(H5:H5)</f>
        <v>0</v>
      </c>
      <c r="I6" s="94">
        <f>SUM(I5:I5)</f>
        <v>0</v>
      </c>
      <c r="J6" s="62"/>
      <c r="K6" s="94">
        <f>SUM(K5:K5)</f>
        <v>0</v>
      </c>
      <c r="L6" s="94">
        <f>SUM(L5:L5)</f>
        <v>0</v>
      </c>
      <c r="M6" s="94"/>
      <c r="N6" s="94">
        <f>SUM(N5:N5)</f>
        <v>0</v>
      </c>
      <c r="O6" s="94">
        <f>SUM(O5:O5)</f>
        <v>0</v>
      </c>
      <c r="P6" s="94">
        <f>SUM(P5:P5)</f>
        <v>0</v>
      </c>
      <c r="Q6" s="94">
        <f>SUM(Q5:Q5)</f>
        <v>0</v>
      </c>
      <c r="R6" s="94">
        <f>SUM(R5:R5)</f>
        <v>0</v>
      </c>
      <c r="S6" s="113"/>
    </row>
    <row r="7" spans="1:19" ht="15" thickBot="1">
      <c r="A7" s="118"/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5"/>
    </row>
    <row r="8" spans="1:19">
      <c r="D8" s="34"/>
      <c r="I8" s="10" t="s">
        <v>127</v>
      </c>
    </row>
    <row r="22" spans="7:7">
      <c r="G22" s="16"/>
    </row>
  </sheetData>
  <printOptions horizontalCentered="1"/>
  <pageMargins left="0.511811023622047" right="0.31496062992126" top="1.33858267716535" bottom="0.74803149606299202" header="0.31496062992126" footer="0.31496062992126"/>
  <pageSetup paperSize="5" scale="6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FDF78-5DC5-45B3-9367-0D6D465E4126}">
  <sheetPr>
    <pageSetUpPr fitToPage="1"/>
  </sheetPr>
  <dimension ref="A1:T998"/>
  <sheetViews>
    <sheetView view="pageBreakPreview" zoomScale="60" zoomScaleNormal="100" workbookViewId="0">
      <selection activeCell="G22" sqref="G22"/>
    </sheetView>
  </sheetViews>
  <sheetFormatPr defaultColWidth="13.7109375" defaultRowHeight="15" customHeight="1"/>
  <cols>
    <col min="1" max="1" width="8.28515625" style="10" customWidth="1"/>
    <col min="2" max="2" width="13.7109375" style="10" customWidth="1"/>
    <col min="3" max="3" width="14.140625" style="10" customWidth="1"/>
    <col min="4" max="6" width="12.5703125" style="10" customWidth="1"/>
    <col min="7" max="9" width="11.5703125" style="10" customWidth="1"/>
    <col min="10" max="10" width="12.85546875" style="10" customWidth="1"/>
    <col min="11" max="11" width="13.5703125" style="10" customWidth="1"/>
    <col min="12" max="12" width="11.85546875" style="10" customWidth="1"/>
    <col min="13" max="13" width="12.140625" style="10" customWidth="1"/>
    <col min="14" max="14" width="12.5703125" style="10" customWidth="1"/>
    <col min="15" max="15" width="13.5703125" style="10" customWidth="1"/>
    <col min="16" max="16" width="14.85546875" style="10" customWidth="1"/>
    <col min="17" max="17" width="9.5703125" style="10" customWidth="1"/>
    <col min="18" max="18" width="12.140625" style="10" customWidth="1"/>
    <col min="19" max="19" width="13.140625" style="10" customWidth="1"/>
    <col min="20" max="16384" width="13.7109375" style="10"/>
  </cols>
  <sheetData>
    <row r="1" spans="1:20" ht="14.45" customHeight="1">
      <c r="A1" s="81" t="str">
        <f>'Main Sheet'!A1</f>
        <v>Name of the corporate debtor: Supreme Manor Wada Bhiwandi Infrastructure Private Limited;   Date of commencement of CIRP: 19th May 2023;   List of creditors as on: June 8, 2023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108"/>
    </row>
    <row r="2" spans="1:20">
      <c r="A2" s="98" t="s">
        <v>136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15"/>
    </row>
    <row r="3" spans="1:20">
      <c r="A3" s="100" t="s">
        <v>102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109"/>
    </row>
    <row r="4" spans="1:20" s="27" customFormat="1" ht="75">
      <c r="A4" s="102" t="s">
        <v>80</v>
      </c>
      <c r="B4" s="92" t="s">
        <v>79</v>
      </c>
      <c r="C4" s="92" t="s">
        <v>135</v>
      </c>
      <c r="D4" s="92" t="s">
        <v>78</v>
      </c>
      <c r="E4" s="92"/>
      <c r="F4" s="92"/>
      <c r="G4" s="65"/>
      <c r="H4" s="92" t="s">
        <v>77</v>
      </c>
      <c r="I4" s="92"/>
      <c r="J4" s="92"/>
      <c r="K4" s="92"/>
      <c r="L4" s="92"/>
      <c r="M4" s="92"/>
      <c r="N4" s="92"/>
      <c r="O4" s="93" t="s">
        <v>29</v>
      </c>
      <c r="P4" s="92" t="s">
        <v>76</v>
      </c>
      <c r="Q4" s="92" t="s">
        <v>75</v>
      </c>
      <c r="R4" s="93" t="s">
        <v>32</v>
      </c>
      <c r="S4" s="110" t="s">
        <v>74</v>
      </c>
    </row>
    <row r="5" spans="1:20" s="11" customFormat="1" ht="70.5" customHeight="1">
      <c r="A5" s="104"/>
      <c r="B5" s="65"/>
      <c r="C5" s="65"/>
      <c r="D5" s="92" t="s">
        <v>73</v>
      </c>
      <c r="E5" s="92" t="s">
        <v>134</v>
      </c>
      <c r="F5" s="92" t="s">
        <v>129</v>
      </c>
      <c r="G5" s="92" t="s">
        <v>70</v>
      </c>
      <c r="H5" s="92" t="s">
        <v>133</v>
      </c>
      <c r="I5" s="92" t="s">
        <v>132</v>
      </c>
      <c r="J5" s="92" t="s">
        <v>67</v>
      </c>
      <c r="K5" s="92" t="s">
        <v>66</v>
      </c>
      <c r="L5" s="93" t="s">
        <v>37</v>
      </c>
      <c r="M5" s="92" t="s">
        <v>64</v>
      </c>
      <c r="N5" s="92" t="s">
        <v>63</v>
      </c>
      <c r="O5" s="65"/>
      <c r="P5" s="65"/>
      <c r="Q5" s="65"/>
      <c r="R5" s="65"/>
      <c r="S5" s="111"/>
    </row>
    <row r="6" spans="1:20" s="22" customFormat="1" ht="14.45" customHeight="1">
      <c r="A6" s="104"/>
      <c r="B6" s="70" t="s">
        <v>138</v>
      </c>
      <c r="C6" s="70" t="s">
        <v>138</v>
      </c>
      <c r="D6" s="62">
        <v>0</v>
      </c>
      <c r="E6" s="62">
        <v>0</v>
      </c>
      <c r="F6" s="62">
        <v>0</v>
      </c>
      <c r="G6" s="62">
        <v>0</v>
      </c>
      <c r="H6" s="62">
        <v>0</v>
      </c>
      <c r="I6" s="62">
        <v>0</v>
      </c>
      <c r="J6" s="62">
        <v>0</v>
      </c>
      <c r="K6" s="62">
        <v>0</v>
      </c>
      <c r="L6" s="62">
        <v>0</v>
      </c>
      <c r="M6" s="62">
        <v>0</v>
      </c>
      <c r="N6" s="112" t="s">
        <v>138</v>
      </c>
      <c r="O6" s="112" t="s">
        <v>138</v>
      </c>
      <c r="P6" s="112" t="s">
        <v>138</v>
      </c>
      <c r="Q6" s="112" t="s">
        <v>138</v>
      </c>
      <c r="R6" s="112" t="s">
        <v>138</v>
      </c>
      <c r="S6" s="113"/>
      <c r="T6" s="35"/>
    </row>
    <row r="7" spans="1:20">
      <c r="A7" s="98"/>
      <c r="B7" s="90"/>
      <c r="C7" s="90"/>
      <c r="D7" s="90"/>
      <c r="E7" s="90"/>
      <c r="F7" s="90"/>
      <c r="G7" s="90">
        <f>SUM(G6:G6)</f>
        <v>0</v>
      </c>
      <c r="H7" s="90"/>
      <c r="I7" s="90"/>
      <c r="J7" s="90">
        <f>SUM(J6:J6)</f>
        <v>0</v>
      </c>
      <c r="K7" s="90"/>
      <c r="L7" s="90">
        <f>SUM(L6:L6)</f>
        <v>0</v>
      </c>
      <c r="M7" s="90">
        <f>SUM(M6:M6)</f>
        <v>0</v>
      </c>
      <c r="N7" s="90"/>
      <c r="O7" s="90">
        <f>SUM(O6:O6)</f>
        <v>0</v>
      </c>
      <c r="P7" s="90">
        <f>SUM(P6:P6)</f>
        <v>0</v>
      </c>
      <c r="Q7" s="90">
        <f>SUM(Q6:Q6)</f>
        <v>0</v>
      </c>
      <c r="R7" s="90">
        <f>SUM(R6:R6)</f>
        <v>0</v>
      </c>
      <c r="S7" s="114"/>
    </row>
    <row r="8" spans="1:20" ht="15" customHeight="1" thickBot="1">
      <c r="A8" s="105"/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115"/>
    </row>
    <row r="9" spans="1:20" ht="15" customHeight="1">
      <c r="A9" s="86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</row>
    <row r="19" spans="7:7" ht="15.75" customHeight="1"/>
    <row r="20" spans="7:7" ht="15.75" customHeight="1"/>
    <row r="21" spans="7:7" ht="15.75" customHeight="1"/>
    <row r="22" spans="7:7" ht="15.75" customHeight="1">
      <c r="G22" s="16"/>
    </row>
    <row r="23" spans="7:7" ht="15.75" customHeight="1"/>
    <row r="24" spans="7:7" ht="15.75" customHeight="1"/>
    <row r="25" spans="7:7" ht="15.75" customHeight="1"/>
    <row r="26" spans="7:7" ht="15.75" customHeight="1"/>
    <row r="27" spans="7:7" ht="15.75" customHeight="1"/>
    <row r="28" spans="7:7" ht="15.75" customHeight="1"/>
    <row r="29" spans="7:7" ht="15.75" customHeight="1"/>
    <row r="30" spans="7:7" ht="15.75" customHeight="1"/>
    <row r="31" spans="7:7" ht="15.75" customHeight="1"/>
    <row r="32" spans="7:7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printOptions horizontalCentered="1"/>
  <pageMargins left="0.511811023622047" right="0.39370078740157499" top="1.33858267716535" bottom="0.74803149606299202" header="0.31496062992126" footer="0.31496062992126"/>
  <pageSetup paperSize="5" scale="7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5"/>
  <sheetViews>
    <sheetView showGridLines="0" workbookViewId="0">
      <selection activeCell="C15" sqref="C15"/>
    </sheetView>
  </sheetViews>
  <sheetFormatPr defaultColWidth="9" defaultRowHeight="15"/>
  <sheetData>
    <row r="1" spans="1:3">
      <c r="A1">
        <v>1</v>
      </c>
      <c r="B1" t="s">
        <v>50</v>
      </c>
    </row>
    <row r="2" spans="1:3">
      <c r="B2">
        <v>1</v>
      </c>
      <c r="C2" t="s">
        <v>51</v>
      </c>
    </row>
    <row r="3" spans="1:3">
      <c r="B3">
        <v>2</v>
      </c>
      <c r="C3" t="s">
        <v>52</v>
      </c>
    </row>
    <row r="4" spans="1:3">
      <c r="B4">
        <v>3</v>
      </c>
      <c r="C4" t="s">
        <v>53</v>
      </c>
    </row>
    <row r="6" spans="1:3">
      <c r="A6">
        <v>2</v>
      </c>
      <c r="B6" t="s">
        <v>45</v>
      </c>
    </row>
    <row r="7" spans="1:3">
      <c r="B7">
        <v>1</v>
      </c>
      <c r="C7" t="s">
        <v>51</v>
      </c>
    </row>
    <row r="8" spans="1:3">
      <c r="B8">
        <v>2</v>
      </c>
      <c r="C8" t="s">
        <v>54</v>
      </c>
    </row>
    <row r="10" spans="1:3">
      <c r="A10">
        <v>3</v>
      </c>
      <c r="B10" t="s">
        <v>46</v>
      </c>
    </row>
    <row r="11" spans="1:3">
      <c r="B11">
        <v>1</v>
      </c>
      <c r="C11" t="s">
        <v>55</v>
      </c>
    </row>
    <row r="12" spans="1:3">
      <c r="B12">
        <v>2</v>
      </c>
      <c r="C12" t="s">
        <v>56</v>
      </c>
    </row>
    <row r="14" spans="1:3">
      <c r="A14">
        <v>4</v>
      </c>
      <c r="B14" t="s">
        <v>57</v>
      </c>
    </row>
    <row r="15" spans="1:3">
      <c r="B15">
        <v>1</v>
      </c>
      <c r="C15" t="s">
        <v>58</v>
      </c>
    </row>
    <row r="16" spans="1:3">
      <c r="C16" t="s">
        <v>59</v>
      </c>
    </row>
    <row r="18" spans="1:3">
      <c r="A18">
        <v>5</v>
      </c>
      <c r="B18" t="s">
        <v>48</v>
      </c>
    </row>
    <row r="19" spans="1:3">
      <c r="B19">
        <v>1</v>
      </c>
      <c r="C19" t="s">
        <v>60</v>
      </c>
    </row>
    <row r="21" spans="1:3">
      <c r="A21">
        <v>6</v>
      </c>
      <c r="B21" t="s">
        <v>49</v>
      </c>
    </row>
    <row r="22" spans="1:3">
      <c r="B22">
        <v>1</v>
      </c>
      <c r="C22" t="s">
        <v>60</v>
      </c>
    </row>
    <row r="24" spans="1:3">
      <c r="A24">
        <v>7</v>
      </c>
      <c r="B24" t="s">
        <v>41</v>
      </c>
    </row>
    <row r="25" spans="1:3">
      <c r="B25">
        <v>1</v>
      </c>
      <c r="C2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7</vt:i4>
      </vt:variant>
    </vt:vector>
  </HeadingPairs>
  <TitlesOfParts>
    <vt:vector size="18" baseType="lpstr">
      <vt:lpstr>Main Sheet</vt:lpstr>
      <vt:lpstr>Annex 1</vt:lpstr>
      <vt:lpstr>Annex 2</vt:lpstr>
      <vt:lpstr>Annexure 3</vt:lpstr>
      <vt:lpstr>Annex 4</vt:lpstr>
      <vt:lpstr>Annex 5</vt:lpstr>
      <vt:lpstr>Annex 6</vt:lpstr>
      <vt:lpstr>Annex 7</vt:lpstr>
      <vt:lpstr>Annex 8</vt:lpstr>
      <vt:lpstr>Annex 9</vt:lpstr>
      <vt:lpstr>Queries</vt:lpstr>
      <vt:lpstr>'Annex 2'!Print_Area</vt:lpstr>
      <vt:lpstr>'Annex 4'!Print_Area</vt:lpstr>
      <vt:lpstr>'Annex 5'!Print_Area</vt:lpstr>
      <vt:lpstr>'Annex 6'!Print_Area</vt:lpstr>
      <vt:lpstr>'Annex 8'!Print_Area</vt:lpstr>
      <vt:lpstr>'Annex 9'!Print_Area</vt:lpstr>
      <vt:lpstr>'Main Sheet'!Print_Area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ANKIT RATHOD</dc:creator>
  <cp:lastModifiedBy>Pradeep Mistry</cp:lastModifiedBy>
  <cp:lastPrinted>2023-06-11T05:15:32Z</cp:lastPrinted>
  <dcterms:created xsi:type="dcterms:W3CDTF">2015-06-05T18:17:00Z</dcterms:created>
  <dcterms:modified xsi:type="dcterms:W3CDTF">2025-12-11T05:32:48Z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C0138FB0AB6748A5AE2F45ACA6255AA0</vt:lpwstr>
  </property>
  <property fmtid="{D5CDD505-2E9C-101B-9397-08002B2CF9AE}" pid="3" name="KSOProductBuildVer">
    <vt:lpwstr>1033-11.2.0.11537</vt:lpwstr>
  </property>
</Properties>
</file>